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tables/table3.xml" ContentType="application/vnd.openxmlformats-officedocument.spreadsheetml.table+xml"/>
  <Override PartName="/xl/comments3.xml" ContentType="application/vnd.openxmlformats-officedocument.spreadsheetml.comments+xml"/>
  <Override PartName="/xl/tables/table4.xml" ContentType="application/vnd.openxmlformats-officedocument.spreadsheetml.table+xml"/>
  <Override PartName="/xl/comments4.xml" ContentType="application/vnd.openxmlformats-officedocument.spreadsheetml.comments+xml"/>
  <Override PartName="/xl/tables/table5.xml" ContentType="application/vnd.openxmlformats-officedocument.spreadsheetml.table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9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iguelp.s/Downloads/"/>
    </mc:Choice>
  </mc:AlternateContent>
  <xr:revisionPtr revIDLastSave="0" documentId="13_ncr:1_{00D50201-5FDC-0142-82D8-0E5D92217E40}" xr6:coauthVersionLast="47" xr6:coauthVersionMax="47" xr10:uidLastSave="{00000000-0000-0000-0000-000000000000}"/>
  <bookViews>
    <workbookView xWindow="0" yWindow="0" windowWidth="28800" windowHeight="18000" activeTab="1" xr2:uid="{B3755C97-31A8-B946-975A-E397D869315A}"/>
  </bookViews>
  <sheets>
    <sheet name="Instrucciones" sheetId="7" r:id="rId1"/>
    <sheet name="Resumen" sheetId="10" r:id="rId2"/>
    <sheet name="Edificio y Vehiculos" sheetId="11" r:id="rId3"/>
    <sheet name="Equipo Computo" sheetId="9" r:id="rId4"/>
    <sheet name="Maq. y Equipo " sheetId="3" r:id="rId5"/>
    <sheet name="Mob. Y Equio Oficina" sheetId="8" r:id="rId6"/>
    <sheet name="Intangible" sheetId="12" r:id="rId7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0" l="1"/>
  <c r="E13" i="10"/>
  <c r="G13" i="10"/>
  <c r="D13" i="10"/>
  <c r="C13" i="10"/>
  <c r="L7" i="12"/>
  <c r="O15" i="12"/>
  <c r="Q15" i="12"/>
  <c r="L23" i="12"/>
  <c r="O11" i="12"/>
  <c r="O6" i="11"/>
  <c r="Q6" i="11"/>
  <c r="R6" i="11"/>
  <c r="O6" i="12"/>
  <c r="Q6" i="12"/>
  <c r="R6" i="12"/>
  <c r="O7" i="12"/>
  <c r="Q7" i="12"/>
  <c r="R7" i="12"/>
  <c r="O8" i="12"/>
  <c r="Q8" i="12"/>
  <c r="R8" i="12"/>
  <c r="O9" i="12"/>
  <c r="Q9" i="12"/>
  <c r="R9" i="12"/>
  <c r="O10" i="12"/>
  <c r="Q10" i="12"/>
  <c r="R10" i="12"/>
  <c r="Q11" i="12"/>
  <c r="R11" i="12"/>
  <c r="O12" i="12"/>
  <c r="Q12" i="12"/>
  <c r="R12" i="12"/>
  <c r="O13" i="12"/>
  <c r="Q13" i="12"/>
  <c r="R13" i="12"/>
  <c r="O14" i="12"/>
  <c r="Q14" i="12"/>
  <c r="R14" i="12"/>
  <c r="R15" i="12"/>
  <c r="O16" i="12"/>
  <c r="Q16" i="12"/>
  <c r="R16" i="12"/>
  <c r="O17" i="12"/>
  <c r="Q17" i="12"/>
  <c r="R17" i="12"/>
  <c r="O18" i="12"/>
  <c r="Q18" i="12"/>
  <c r="R18" i="12"/>
  <c r="O19" i="12"/>
  <c r="Q19" i="12"/>
  <c r="R19" i="12"/>
  <c r="O20" i="12"/>
  <c r="Q20" i="12"/>
  <c r="R20" i="12"/>
  <c r="O21" i="12"/>
  <c r="Q21" i="12"/>
  <c r="R21" i="12"/>
  <c r="O22" i="12"/>
  <c r="Q22" i="12"/>
  <c r="R22" i="12"/>
  <c r="O23" i="12"/>
  <c r="Q23" i="12"/>
  <c r="R23" i="12"/>
  <c r="O24" i="12"/>
  <c r="Q24" i="12"/>
  <c r="R24" i="12"/>
  <c r="O25" i="12"/>
  <c r="Q25" i="12"/>
  <c r="R25" i="12"/>
  <c r="O26" i="12"/>
  <c r="Q26" i="12"/>
  <c r="R26" i="12"/>
  <c r="O27" i="12"/>
  <c r="Q27" i="12"/>
  <c r="R27" i="12"/>
  <c r="O28" i="12"/>
  <c r="Q28" i="12"/>
  <c r="R28" i="12"/>
  <c r="O29" i="12"/>
  <c r="Q29" i="12"/>
  <c r="R29" i="12"/>
  <c r="O30" i="12"/>
  <c r="Q30" i="12"/>
  <c r="R30" i="12"/>
  <c r="O6" i="3"/>
  <c r="Q6" i="3"/>
  <c r="R6" i="3"/>
  <c r="O7" i="3"/>
  <c r="Q7" i="3"/>
  <c r="R7" i="3"/>
  <c r="O8" i="3"/>
  <c r="Q8" i="3"/>
  <c r="R8" i="3"/>
  <c r="O9" i="3"/>
  <c r="Q9" i="3"/>
  <c r="R9" i="3"/>
  <c r="O10" i="3"/>
  <c r="Q10" i="3"/>
  <c r="R10" i="3"/>
  <c r="O11" i="3"/>
  <c r="Q11" i="3"/>
  <c r="R11" i="3"/>
  <c r="O12" i="3"/>
  <c r="Q12" i="3"/>
  <c r="R12" i="3"/>
  <c r="O13" i="3"/>
  <c r="Q13" i="3"/>
  <c r="R13" i="3"/>
  <c r="O14" i="3"/>
  <c r="Q14" i="3"/>
  <c r="R14" i="3"/>
  <c r="O15" i="3"/>
  <c r="Q15" i="3"/>
  <c r="R15" i="3"/>
  <c r="O16" i="3"/>
  <c r="Q16" i="3"/>
  <c r="R16" i="3"/>
  <c r="O17" i="3"/>
  <c r="Q17" i="3"/>
  <c r="R17" i="3"/>
  <c r="O18" i="3"/>
  <c r="Q18" i="3"/>
  <c r="R18" i="3"/>
  <c r="O19" i="3"/>
  <c r="Q19" i="3"/>
  <c r="R19" i="3"/>
  <c r="O20" i="3"/>
  <c r="Q20" i="3"/>
  <c r="R20" i="3"/>
  <c r="O21" i="3"/>
  <c r="Q21" i="3"/>
  <c r="R21" i="3"/>
  <c r="O22" i="3"/>
  <c r="Q22" i="3"/>
  <c r="R22" i="3"/>
  <c r="O23" i="3"/>
  <c r="Q23" i="3"/>
  <c r="R23" i="3"/>
  <c r="O24" i="3"/>
  <c r="Q24" i="3"/>
  <c r="R24" i="3"/>
  <c r="O25" i="3"/>
  <c r="Q25" i="3"/>
  <c r="R25" i="3"/>
  <c r="O26" i="3"/>
  <c r="Q26" i="3"/>
  <c r="R26" i="3"/>
  <c r="O27" i="3"/>
  <c r="Q27" i="3"/>
  <c r="R27" i="3"/>
  <c r="O28" i="3"/>
  <c r="Q28" i="3"/>
  <c r="R28" i="3"/>
  <c r="O29" i="3"/>
  <c r="Q29" i="3"/>
  <c r="R29" i="3"/>
  <c r="O30" i="3"/>
  <c r="Q30" i="3"/>
  <c r="R30" i="3"/>
  <c r="O6" i="8"/>
  <c r="Q6" i="8"/>
  <c r="R6" i="8"/>
  <c r="O7" i="8"/>
  <c r="Q7" i="8"/>
  <c r="R7" i="8"/>
  <c r="O8" i="8"/>
  <c r="Q8" i="8"/>
  <c r="R8" i="8"/>
  <c r="O9" i="8"/>
  <c r="Q9" i="8"/>
  <c r="R9" i="8"/>
  <c r="O10" i="8"/>
  <c r="Q10" i="8"/>
  <c r="R10" i="8"/>
  <c r="O11" i="8"/>
  <c r="Q11" i="8"/>
  <c r="R11" i="8"/>
  <c r="O12" i="8"/>
  <c r="Q12" i="8"/>
  <c r="R12" i="8"/>
  <c r="O13" i="8"/>
  <c r="Q13" i="8"/>
  <c r="R13" i="8"/>
  <c r="O14" i="8"/>
  <c r="Q14" i="8"/>
  <c r="R14" i="8"/>
  <c r="O15" i="8"/>
  <c r="Q15" i="8"/>
  <c r="R15" i="8"/>
  <c r="O16" i="8"/>
  <c r="Q16" i="8"/>
  <c r="R16" i="8"/>
  <c r="O17" i="8"/>
  <c r="Q17" i="8"/>
  <c r="R17" i="8"/>
  <c r="O18" i="8"/>
  <c r="Q18" i="8"/>
  <c r="R18" i="8"/>
  <c r="O19" i="8"/>
  <c r="Q19" i="8"/>
  <c r="R19" i="8"/>
  <c r="O20" i="8"/>
  <c r="Q20" i="8"/>
  <c r="R20" i="8"/>
  <c r="O21" i="8"/>
  <c r="Q21" i="8"/>
  <c r="R21" i="8"/>
  <c r="O22" i="8"/>
  <c r="Q22" i="8"/>
  <c r="R22" i="8"/>
  <c r="O23" i="8"/>
  <c r="Q23" i="8"/>
  <c r="R23" i="8"/>
  <c r="O24" i="8"/>
  <c r="Q24" i="8"/>
  <c r="R24" i="8"/>
  <c r="O25" i="8"/>
  <c r="Q25" i="8"/>
  <c r="R25" i="8"/>
  <c r="O26" i="8"/>
  <c r="Q26" i="8"/>
  <c r="R26" i="8"/>
  <c r="O27" i="8"/>
  <c r="Q27" i="8"/>
  <c r="R27" i="8"/>
  <c r="O28" i="8"/>
  <c r="Q28" i="8"/>
  <c r="R28" i="8"/>
  <c r="O29" i="8"/>
  <c r="Q29" i="8"/>
  <c r="R29" i="8"/>
  <c r="O30" i="8"/>
  <c r="Q30" i="8"/>
  <c r="R30" i="8"/>
  <c r="O6" i="9"/>
  <c r="Q6" i="9"/>
  <c r="R6" i="9"/>
  <c r="O7" i="9"/>
  <c r="Q7" i="9"/>
  <c r="R7" i="9"/>
  <c r="O8" i="9"/>
  <c r="Q8" i="9"/>
  <c r="R8" i="9"/>
  <c r="O9" i="9"/>
  <c r="Q9" i="9"/>
  <c r="R9" i="9"/>
  <c r="O10" i="9"/>
  <c r="Q10" i="9"/>
  <c r="R10" i="9"/>
  <c r="O11" i="9"/>
  <c r="Q11" i="9"/>
  <c r="R11" i="9"/>
  <c r="O12" i="9"/>
  <c r="Q12" i="9"/>
  <c r="R12" i="9"/>
  <c r="O13" i="9"/>
  <c r="Q13" i="9"/>
  <c r="R13" i="9"/>
  <c r="O14" i="9"/>
  <c r="Q14" i="9"/>
  <c r="R14" i="9"/>
  <c r="O15" i="9"/>
  <c r="Q15" i="9"/>
  <c r="R15" i="9"/>
  <c r="O16" i="9"/>
  <c r="Q16" i="9"/>
  <c r="R16" i="9"/>
  <c r="O17" i="9"/>
  <c r="Q17" i="9"/>
  <c r="R17" i="9"/>
  <c r="O18" i="9"/>
  <c r="Q18" i="9"/>
  <c r="R18" i="9"/>
  <c r="O19" i="9"/>
  <c r="Q19" i="9"/>
  <c r="R19" i="9"/>
  <c r="O20" i="9"/>
  <c r="Q20" i="9"/>
  <c r="R20" i="9"/>
  <c r="O21" i="9"/>
  <c r="Q21" i="9"/>
  <c r="R21" i="9"/>
  <c r="O22" i="9"/>
  <c r="Q22" i="9"/>
  <c r="R22" i="9"/>
  <c r="O23" i="9"/>
  <c r="Q23" i="9"/>
  <c r="R23" i="9"/>
  <c r="O24" i="9"/>
  <c r="Q24" i="9"/>
  <c r="R24" i="9"/>
  <c r="O25" i="9"/>
  <c r="Q25" i="9"/>
  <c r="R25" i="9"/>
  <c r="O26" i="9"/>
  <c r="Q26" i="9"/>
  <c r="R26" i="9"/>
  <c r="O27" i="9"/>
  <c r="Q27" i="9"/>
  <c r="R27" i="9"/>
  <c r="O28" i="9"/>
  <c r="Q28" i="9"/>
  <c r="R28" i="9"/>
  <c r="O29" i="9"/>
  <c r="Q29" i="9"/>
  <c r="R29" i="9"/>
  <c r="O30" i="9"/>
  <c r="Q30" i="9"/>
  <c r="R30" i="9"/>
  <c r="L6" i="11"/>
  <c r="L7" i="11"/>
  <c r="L8" i="11"/>
  <c r="L9" i="11"/>
  <c r="L10" i="11"/>
  <c r="L11" i="11"/>
  <c r="L12" i="11"/>
  <c r="L13" i="11"/>
  <c r="L14" i="11"/>
  <c r="L15" i="11"/>
  <c r="L16" i="11"/>
  <c r="L17" i="11"/>
  <c r="L18" i="11"/>
  <c r="L19" i="11"/>
  <c r="L20" i="11"/>
  <c r="L21" i="11"/>
  <c r="L22" i="11"/>
  <c r="L23" i="11"/>
  <c r="L24" i="11"/>
  <c r="L25" i="11"/>
  <c r="L26" i="11"/>
  <c r="L27" i="11"/>
  <c r="L28" i="11"/>
  <c r="L29" i="11"/>
  <c r="L30" i="11"/>
  <c r="L32" i="11"/>
  <c r="C7" i="10"/>
  <c r="O7" i="11"/>
  <c r="Q7" i="11"/>
  <c r="R7" i="11"/>
  <c r="O8" i="11"/>
  <c r="Q8" i="11"/>
  <c r="R8" i="11"/>
  <c r="O9" i="11"/>
  <c r="Q9" i="11"/>
  <c r="R9" i="11"/>
  <c r="O10" i="11"/>
  <c r="Q10" i="11"/>
  <c r="R10" i="11"/>
  <c r="O11" i="11"/>
  <c r="Q11" i="11"/>
  <c r="R11" i="11"/>
  <c r="O12" i="11"/>
  <c r="Q12" i="11"/>
  <c r="R12" i="11"/>
  <c r="O13" i="11"/>
  <c r="Q13" i="11"/>
  <c r="R13" i="11"/>
  <c r="O14" i="11"/>
  <c r="Q14" i="11"/>
  <c r="R14" i="11"/>
  <c r="O15" i="11"/>
  <c r="Q15" i="11"/>
  <c r="R15" i="11"/>
  <c r="O16" i="11"/>
  <c r="Q16" i="11"/>
  <c r="R16" i="11"/>
  <c r="O17" i="11"/>
  <c r="Q17" i="11"/>
  <c r="R17" i="11"/>
  <c r="O18" i="11"/>
  <c r="Q18" i="11"/>
  <c r="R18" i="11"/>
  <c r="O19" i="11"/>
  <c r="Q19" i="11"/>
  <c r="R19" i="11"/>
  <c r="O20" i="11"/>
  <c r="Q20" i="11"/>
  <c r="R20" i="11"/>
  <c r="O21" i="11"/>
  <c r="Q21" i="11"/>
  <c r="R21" i="11"/>
  <c r="O22" i="11"/>
  <c r="Q22" i="11"/>
  <c r="R22" i="11"/>
  <c r="O23" i="11"/>
  <c r="Q23" i="11"/>
  <c r="R23" i="11"/>
  <c r="O24" i="11"/>
  <c r="Q24" i="11"/>
  <c r="R24" i="11"/>
  <c r="O25" i="11"/>
  <c r="Q25" i="11"/>
  <c r="R25" i="11"/>
  <c r="O26" i="11"/>
  <c r="Q26" i="11"/>
  <c r="R26" i="11"/>
  <c r="O27" i="11"/>
  <c r="Q27" i="11"/>
  <c r="R27" i="11"/>
  <c r="O28" i="11"/>
  <c r="Q28" i="11"/>
  <c r="R28" i="11"/>
  <c r="O29" i="11"/>
  <c r="Q29" i="11"/>
  <c r="R29" i="11"/>
  <c r="O30" i="11"/>
  <c r="Q30" i="11"/>
  <c r="R30" i="11"/>
  <c r="R32" i="12"/>
  <c r="G11" i="10"/>
  <c r="Q32" i="12"/>
  <c r="F11" i="10"/>
  <c r="O32" i="12"/>
  <c r="E11" i="10"/>
  <c r="M32" i="12"/>
  <c r="D11" i="10"/>
  <c r="L6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4" i="12"/>
  <c r="L25" i="12"/>
  <c r="L26" i="12"/>
  <c r="L27" i="12"/>
  <c r="L28" i="12"/>
  <c r="L29" i="12"/>
  <c r="L30" i="12"/>
  <c r="L32" i="12"/>
  <c r="C11" i="10"/>
  <c r="R32" i="8"/>
  <c r="G10" i="10"/>
  <c r="Q32" i="8"/>
  <c r="F10" i="10"/>
  <c r="O32" i="8"/>
  <c r="E10" i="10"/>
  <c r="M32" i="8"/>
  <c r="D10" i="10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2" i="8"/>
  <c r="C10" i="10"/>
  <c r="R32" i="3"/>
  <c r="G9" i="10"/>
  <c r="Q32" i="3"/>
  <c r="F9" i="10"/>
  <c r="O32" i="3"/>
  <c r="E9" i="10"/>
  <c r="M32" i="3"/>
  <c r="D9" i="10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2" i="3"/>
  <c r="C9" i="10"/>
  <c r="R32" i="11"/>
  <c r="G7" i="10"/>
  <c r="Q32" i="11"/>
  <c r="F7" i="10"/>
  <c r="O32" i="11"/>
  <c r="E7" i="10"/>
  <c r="M32" i="11"/>
  <c r="D7" i="10"/>
  <c r="L6" i="9"/>
  <c r="L7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L27" i="9"/>
  <c r="L28" i="9"/>
  <c r="L29" i="9"/>
  <c r="L30" i="9"/>
  <c r="L32" i="9"/>
  <c r="C8" i="10"/>
  <c r="G8" i="10"/>
  <c r="F8" i="10"/>
  <c r="E8" i="10"/>
  <c r="M32" i="9"/>
  <c r="D8" i="10"/>
  <c r="B9" i="10"/>
  <c r="B10" i="10"/>
  <c r="B8" i="10"/>
  <c r="R32" i="9"/>
  <c r="Q32" i="9"/>
  <c r="O32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Miguel</author>
  </authors>
  <commentList>
    <comment ref="P5" authorId="0" shapeId="0" xr:uid="{95763714-1472-0C48-9CFB-3B78573EED84}">
      <text>
        <r>
          <rPr>
            <b/>
            <sz val="10"/>
            <color rgb="FF000000"/>
            <rFont val="Tahoma"/>
            <family val="2"/>
          </rPr>
          <t xml:space="preserve">En este espacio se coloca el numero de meses que se llevan de depreciación.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Miguel</author>
  </authors>
  <commentList>
    <comment ref="P5" authorId="0" shapeId="0" xr:uid="{58A4BB75-0CAD-004E-9117-A0842D0D37E1}">
      <text>
        <r>
          <rPr>
            <b/>
            <sz val="10"/>
            <color rgb="FF000000"/>
            <rFont val="Aptos Narrow"/>
            <scheme val="minor"/>
          </rPr>
          <t>En este espacio se coloca el numero de meses que se llevan de depreciación.</t>
        </r>
        <r>
          <rPr>
            <sz val="10"/>
            <color rgb="FF000000"/>
            <rFont val="Aptos Narrow"/>
            <scheme val="minor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Miguel</author>
  </authors>
  <commentList>
    <comment ref="P5" authorId="0" shapeId="0" xr:uid="{1137FE4E-4DFC-8B4A-AFDF-3D51A122C71A}">
      <text>
        <r>
          <rPr>
            <b/>
            <sz val="10"/>
            <color rgb="FF000000"/>
            <rFont val="Aptos Narrow"/>
            <scheme val="minor"/>
          </rPr>
          <t>En este espacio se coloca el numero de meses que se llevan de depreciación.</t>
        </r>
        <r>
          <rPr>
            <sz val="10"/>
            <color rgb="FF000000"/>
            <rFont val="Aptos Narrow"/>
            <scheme val="minor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Miguel</author>
  </authors>
  <commentList>
    <comment ref="P5" authorId="0" shapeId="0" xr:uid="{5DDF6C5A-C312-E748-8B84-8A6BA8F2B453}">
      <text>
        <r>
          <rPr>
            <b/>
            <sz val="10"/>
            <color rgb="FF000000"/>
            <rFont val="Aptos Narrow"/>
            <scheme val="minor"/>
          </rPr>
          <t>En este espacio se coloca el numero de meses que se llevan de depreciación.</t>
        </r>
        <r>
          <rPr>
            <sz val="10"/>
            <color rgb="FF000000"/>
            <rFont val="Aptos Narrow"/>
            <scheme val="minor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Miguel</author>
  </authors>
  <commentList>
    <comment ref="P5" authorId="0" shapeId="0" xr:uid="{7B82221A-AE16-D54E-9082-136F2B511EC5}">
      <text>
        <r>
          <rPr>
            <sz val="10"/>
            <color rgb="FF000000"/>
            <rFont val="Tahoma"/>
            <family val="2"/>
          </rPr>
          <t xml:space="preserve">
</t>
        </r>
        <r>
          <rPr>
            <b/>
            <sz val="10"/>
            <color rgb="FF000000"/>
            <rFont val="Aptos Narrow"/>
            <scheme val="minor"/>
          </rPr>
          <t>En este espacio se coloca el numero de meses que se llevan de depreciación.</t>
        </r>
        <r>
          <rPr>
            <sz val="10"/>
            <color rgb="FF000000"/>
            <rFont val="Aptos Narrow"/>
            <scheme val="minor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<sst xmlns="http://schemas.openxmlformats.org/spreadsheetml/2006/main" count="143" uniqueCount="61">
  <si>
    <t>Placa (ID)</t>
  </si>
  <si>
    <t>Descripción</t>
  </si>
  <si>
    <t>Ubicación</t>
  </si>
  <si>
    <t>Marca</t>
  </si>
  <si>
    <t>Modelo</t>
  </si>
  <si>
    <t>Serie</t>
  </si>
  <si>
    <t>Factura #</t>
  </si>
  <si>
    <t>DUA</t>
  </si>
  <si>
    <t>Fecha de Compra</t>
  </si>
  <si>
    <t>Tipo Cambio</t>
  </si>
  <si>
    <t>Valor de Compra ($)</t>
  </si>
  <si>
    <t>Valor de Compra (₡)</t>
  </si>
  <si>
    <t>Vida Útil (Años)</t>
  </si>
  <si>
    <t>Depreciación Mensual</t>
  </si>
  <si>
    <t>Depreciación Acumulada</t>
  </si>
  <si>
    <t>Valor en Libros</t>
  </si>
  <si>
    <t>Total</t>
  </si>
  <si>
    <t>Equipo de Computo</t>
  </si>
  <si>
    <t>Nombre de cuenta:</t>
  </si>
  <si>
    <t>Ubicaciones</t>
  </si>
  <si>
    <t>Ubicaciones 1</t>
  </si>
  <si>
    <t>Ubicaciones 2</t>
  </si>
  <si>
    <t>Ubicaciones 3</t>
  </si>
  <si>
    <t>Ubicaciones 4</t>
  </si>
  <si>
    <t>Ubicaciones 5</t>
  </si>
  <si>
    <t>Ubicaciones 6</t>
  </si>
  <si>
    <t>Ubicaciones 7</t>
  </si>
  <si>
    <t>Ubicaciones 8</t>
  </si>
  <si>
    <t>Ubicaciones 9</t>
  </si>
  <si>
    <t>Ubicaciones 10</t>
  </si>
  <si>
    <t>Ubicaciones 11</t>
  </si>
  <si>
    <t>Ubicaciones 12</t>
  </si>
  <si>
    <t>Ubicaciones 13</t>
  </si>
  <si>
    <t>Ubicaciones 14</t>
  </si>
  <si>
    <t>Ubicaciones 15</t>
  </si>
  <si>
    <t>Ubicaciones 16</t>
  </si>
  <si>
    <t>Ubicaciones 17</t>
  </si>
  <si>
    <t>Ubicaciones 18</t>
  </si>
  <si>
    <t>Ubicaciones 19</t>
  </si>
  <si>
    <t>Ubicaciones 20</t>
  </si>
  <si>
    <t>Cuenta:</t>
  </si>
  <si>
    <t>Valor de Compra $</t>
  </si>
  <si>
    <t>Valor de Compra ¢</t>
  </si>
  <si>
    <t>Mobiliario y Equipo Oficina</t>
  </si>
  <si>
    <t>Software</t>
  </si>
  <si>
    <t>Maquinaria y Equipo de Planta</t>
  </si>
  <si>
    <t>Edificios y Vehículos</t>
  </si>
  <si>
    <t># mes depreciado</t>
  </si>
  <si>
    <t>Cada cuenta de activo se encuentra organizada en una hoja individual para facilitar el registro, actualización y consulta de la información.</t>
  </si>
  <si>
    <t>✅ Objetivo del archivo</t>
  </si>
  <si>
    <t>Garantizar el registro ordenado, actualizado y verificable de los activos fijos, manteniendo trazabilidad de costos, depreciación, ubicación y responsables.</t>
  </si>
  <si>
    <t>✅ Estructura del archivo</t>
  </si>
  <si>
    <t>Cada hoja corresponde a una cuenta contable de activos fijos.</t>
  </si>
  <si>
    <t>Todas las hojas cuentan con el mismo formato de columnas para asegurar uniformidad en los registros.</t>
  </si>
  <si>
    <t>El nombre de la hoja indica el nombre de cuenta.</t>
  </si>
  <si>
    <r>
      <t>Ejemplo:</t>
    </r>
    <r>
      <rPr>
        <sz val="10"/>
        <color rgb="FF000000"/>
        <rFont val="Arial Unicode MS"/>
        <family val="2"/>
      </rPr>
      <t xml:space="preserve"> Equipo de Cómputo</t>
    </r>
  </si>
  <si>
    <t>Registrar sus ubicaciones</t>
  </si>
  <si>
    <t>✅ Se debe registrar en esta página las ubicaciones</t>
  </si>
  <si>
    <t>Instrucciones para el archivo de control de Activos Fijos</t>
  </si>
  <si>
    <t>El siguiente archivo está diseñado para llevar el control detallado de los activos fijos de la empresa.</t>
  </si>
  <si>
    <t>Resumen de cuentes: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</si>
</sst>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₡&quot;#,##0.00"/>
    <numFmt numFmtId="165" formatCode="[$$-409]#,##0.00"/>
    <numFmt numFmtId="166" formatCode="[$-140A]d&quot; de &quot;mmmm&quot; de &quot;yyyy;@"/>
    <numFmt numFmtId="167" formatCode="[$$-540A]#,##0.00"/>
  </numFmts>
  <fonts count="21">
    <font>
      <sz val="12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rgb="FFFFFFFF"/>
      <name val="Calibri"/>
      <family val="2"/>
    </font>
    <font>
      <b/>
      <sz val="12"/>
      <color theme="1"/>
      <name val="Aptos Narrow"/>
      <scheme val="minor"/>
    </font>
    <font>
      <b/>
      <sz val="16"/>
      <color theme="1"/>
      <name val="Aptos Narrow"/>
      <scheme val="minor"/>
    </font>
    <font>
      <sz val="16"/>
      <color theme="1"/>
      <name val="Aptos Narrow"/>
      <scheme val="minor"/>
    </font>
    <font>
      <sz val="8"/>
      <name val="Aptos Narrow"/>
      <family val="2"/>
      <scheme val="minor"/>
    </font>
    <font>
      <b/>
      <sz val="12"/>
      <color theme="0"/>
      <name val="Aptos Narrow"/>
      <scheme val="minor"/>
    </font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0"/>
      <color rgb="FF000000"/>
      <name val="Tahoma"/>
      <family val="2"/>
    </font>
    <font>
      <b/>
      <sz val="10"/>
      <color rgb="FF000000"/>
      <name val="Tahoma"/>
      <family val="2"/>
    </font>
    <font>
      <b/>
      <sz val="10"/>
      <color rgb="FF000000"/>
      <name val="Aptos Narrow"/>
      <scheme val="minor"/>
    </font>
    <font>
      <sz val="10"/>
      <color rgb="FF000000"/>
      <name val="Aptos Narrow"/>
      <scheme val="minor"/>
    </font>
    <font>
      <sz val="12"/>
      <color rgb="FF000000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3.5"/>
      <color rgb="FF000000"/>
      <name val="Aptos Narrow"/>
      <family val="2"/>
      <scheme val="minor"/>
    </font>
    <font>
      <i/>
      <sz val="12"/>
      <color rgb="FF000000"/>
      <name val="Aptos Narrow"/>
      <family val="2"/>
      <scheme val="minor"/>
    </font>
    <font>
      <sz val="10"/>
      <color rgb="FF000000"/>
      <name val="Arial Unicode MS"/>
      <family val="2"/>
    </font>
    <font>
      <sz val="18"/>
      <color rgb="FF000000"/>
      <name val="-webkit-standard"/>
    </font>
    <font>
      <sz val="24"/>
      <color theme="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6365C"/>
        <bgColor rgb="FF16365C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-0.249977111117893"/>
        <bgColor rgb="FF16365C"/>
      </patternFill>
    </fill>
    <fill>
      <patternFill patternType="solid">
        <fgColor rgb="FFC00000"/>
        <bgColor indexed="64"/>
      </patternFill>
    </fill>
  </fills>
  <borders count="25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59">
    <xf numFmtId="0" fontId="0" fillId="0" borderId="0" xfId="0"/>
    <xf numFmtId="0" fontId="3" fillId="0" borderId="0" xfId="0" applyFont="1" applyAlignment="1">
      <alignment horizontal="center"/>
    </xf>
    <xf numFmtId="164" fontId="0" fillId="0" borderId="9" xfId="0" applyNumberFormat="1" applyBorder="1"/>
    <xf numFmtId="164" fontId="0" fillId="0" borderId="17" xfId="0" applyNumberFormat="1" applyBorder="1"/>
    <xf numFmtId="164" fontId="0" fillId="0" borderId="19" xfId="0" applyNumberFormat="1" applyBorder="1"/>
    <xf numFmtId="164" fontId="0" fillId="0" borderId="20" xfId="0" applyNumberFormat="1" applyBorder="1"/>
    <xf numFmtId="167" fontId="0" fillId="0" borderId="9" xfId="0" applyNumberFormat="1" applyBorder="1"/>
    <xf numFmtId="167" fontId="0" fillId="0" borderId="19" xfId="0" applyNumberFormat="1" applyBorder="1"/>
    <xf numFmtId="0" fontId="3" fillId="3" borderId="16" xfId="0" applyFont="1" applyFill="1" applyBorder="1"/>
    <xf numFmtId="0" fontId="3" fillId="3" borderId="18" xfId="0" applyFont="1" applyFill="1" applyBorder="1"/>
    <xf numFmtId="0" fontId="4" fillId="3" borderId="8" xfId="0" applyFont="1" applyFill="1" applyBorder="1" applyProtection="1">
      <protection locked="0"/>
    </xf>
    <xf numFmtId="0" fontId="5" fillId="3" borderId="8" xfId="0" applyFont="1" applyFill="1" applyBorder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right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1" fontId="0" fillId="0" borderId="0" xfId="0" applyNumberFormat="1" applyProtection="1">
      <protection locked="0"/>
    </xf>
    <xf numFmtId="166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" fontId="0" fillId="0" borderId="0" xfId="0" applyNumberFormat="1" applyAlignment="1" applyProtection="1">
      <alignment horizontal="center"/>
      <protection locked="0"/>
    </xf>
    <xf numFmtId="165" fontId="0" fillId="3" borderId="1" xfId="0" applyNumberFormat="1" applyFill="1" applyBorder="1" applyAlignment="1" applyProtection="1">
      <alignment horizontal="right"/>
      <protection locked="0"/>
    </xf>
    <xf numFmtId="16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165" fontId="0" fillId="0" borderId="0" xfId="0" applyNumberForma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2" fillId="5" borderId="0" xfId="0" applyFont="1" applyFill="1" applyAlignment="1" applyProtection="1">
      <alignment horizontal="center" vertical="center" wrapText="1"/>
      <protection locked="0"/>
    </xf>
    <xf numFmtId="1" fontId="0" fillId="0" borderId="0" xfId="1" applyNumberFormat="1" applyFont="1" applyFill="1" applyAlignment="1" applyProtection="1">
      <alignment horizontal="center"/>
      <protection locked="0"/>
    </xf>
    <xf numFmtId="165" fontId="3" fillId="3" borderId="1" xfId="0" applyNumberFormat="1" applyFont="1" applyFill="1" applyBorder="1" applyAlignment="1" applyProtection="1">
      <alignment horizontal="right"/>
      <protection locked="0"/>
    </xf>
    <xf numFmtId="164" fontId="3" fillId="3" borderId="1" xfId="0" applyNumberFormat="1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0" fontId="7" fillId="4" borderId="22" xfId="0" applyFont="1" applyFill="1" applyBorder="1" applyAlignment="1">
      <alignment horizontal="center"/>
    </xf>
    <xf numFmtId="0" fontId="7" fillId="4" borderId="23" xfId="0" applyFont="1" applyFill="1" applyBorder="1" applyAlignment="1">
      <alignment horizontal="center"/>
    </xf>
    <xf numFmtId="0" fontId="7" fillId="4" borderId="24" xfId="0" applyFont="1" applyFill="1" applyBorder="1" applyAlignment="1">
      <alignment horizontal="center"/>
    </xf>
    <xf numFmtId="0" fontId="3" fillId="3" borderId="13" xfId="0" applyFont="1" applyFill="1" applyBorder="1"/>
    <xf numFmtId="167" fontId="0" fillId="0" borderId="14" xfId="0" applyNumberFormat="1" applyBorder="1"/>
    <xf numFmtId="164" fontId="0" fillId="0" borderId="14" xfId="0" applyNumberFormat="1" applyBorder="1"/>
    <xf numFmtId="164" fontId="0" fillId="0" borderId="15" xfId="0" applyNumberFormat="1" applyBorder="1"/>
    <xf numFmtId="0" fontId="7" fillId="4" borderId="1" xfId="0" applyFont="1" applyFill="1" applyBorder="1" applyAlignment="1">
      <alignment horizontal="center"/>
    </xf>
    <xf numFmtId="167" fontId="7" fillId="4" borderId="1" xfId="0" applyNumberFormat="1" applyFont="1" applyFill="1" applyBorder="1" applyAlignment="1">
      <alignment horizontal="center"/>
    </xf>
    <xf numFmtId="164" fontId="7" fillId="4" borderId="1" xfId="0" applyNumberFormat="1" applyFont="1" applyFill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0" fillId="4" borderId="2" xfId="0" applyFont="1" applyFill="1" applyBorder="1" applyAlignment="1">
      <alignment horizontal="center" vertical="center"/>
    </xf>
    <xf numFmtId="0" fontId="20" fillId="4" borderId="3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20" fillId="4" borderId="4" xfId="0" applyFont="1" applyFill="1" applyBorder="1" applyAlignment="1">
      <alignment horizontal="center" vertical="center"/>
    </xf>
    <xf numFmtId="0" fontId="20" fillId="4" borderId="5" xfId="0" applyFont="1" applyFill="1" applyBorder="1" applyAlignment="1">
      <alignment horizontal="center" vertical="center"/>
    </xf>
    <xf numFmtId="0" fontId="20" fillId="4" borderId="7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19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15" fillId="0" borderId="0" xfId="0" applyFont="1" applyProtection="1">
      <protection hidden="1"/>
    </xf>
    <xf numFmtId="0" fontId="16" fillId="0" borderId="0" xfId="0" applyFont="1" applyProtection="1">
      <protection hidden="1"/>
    </xf>
    <xf numFmtId="0" fontId="17" fillId="0" borderId="0" xfId="0" applyFont="1" applyProtection="1">
      <protection hidden="1"/>
    </xf>
    <xf numFmtId="0" fontId="9" fillId="6" borderId="21" xfId="0" applyFont="1" applyFill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</cellXfs>
  <cellStyles count="2">
    <cellStyle name="Millares" xfId="1" builtinId="3"/>
    <cellStyle name="Normal" xfId="0" builtinId="0"/>
  </cellStyles>
  <dxfs count="100">
    <dxf>
      <numFmt numFmtId="164" formatCode="&quot;₡&quot;#,##0.00"/>
      <protection locked="1" hidden="1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0" hidden="0"/>
    </dxf>
    <dxf>
      <alignment horizontal="right" vertical="bottom" textRotation="0" wrapText="0" indent="0" justifyLastLine="0" shrinkToFit="0" readingOrder="0"/>
      <protection locked="1" hidden="1"/>
    </dxf>
    <dxf>
      <numFmt numFmtId="164" formatCode="&quot;₡&quot;#,##0.0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" formatCode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none"/>
      </font>
      <fill>
        <patternFill patternType="solid">
          <fgColor rgb="FF16365C"/>
          <bgColor rgb="FF16365C"/>
        </patternFill>
      </fill>
      <alignment horizontal="center" vertical="center" textRotation="0" wrapText="1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64" formatCode="&quot;₡&quot;#,##0.00"/>
      <protection locked="1" hidden="1"/>
    </dxf>
    <dxf>
      <numFmt numFmtId="164" formatCode="&quot;₡&quot;#,##0.00"/>
      <protection locked="0" hidden="0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0" hidden="0"/>
    </dxf>
    <dxf>
      <alignment horizontal="right" vertical="bottom" textRotation="0" wrapText="0" indent="0" justifyLastLine="0" shrinkToFit="0" readingOrder="0"/>
      <protection locked="1" hidden="1"/>
    </dxf>
    <dxf>
      <numFmt numFmtId="164" formatCode="&quot;₡&quot;#,##0.0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" formatCode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none"/>
      </font>
      <fill>
        <patternFill patternType="solid">
          <fgColor rgb="FF16365C"/>
          <bgColor rgb="FF16365C"/>
        </patternFill>
      </fill>
      <alignment horizontal="center" vertical="center" textRotation="0" wrapText="1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0" hidden="0"/>
    </dxf>
    <dxf>
      <alignment horizontal="right" vertical="bottom" textRotation="0" wrapText="0" indent="0" justifyLastLine="0" shrinkToFit="0" readingOrder="0"/>
      <protection locked="1" hidden="1"/>
    </dxf>
    <dxf>
      <numFmt numFmtId="164" formatCode="&quot;₡&quot;#,##0.0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" formatCode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none"/>
      </font>
      <fill>
        <patternFill patternType="solid">
          <fgColor rgb="FF16365C"/>
          <bgColor rgb="FF16365C"/>
        </patternFill>
      </fill>
      <alignment horizontal="center" vertical="center" textRotation="0" wrapText="1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64" formatCode="&quot;₡&quot;#,##0.00"/>
      <protection locked="1" hidden="1"/>
    </dxf>
    <dxf>
      <numFmt numFmtId="1" formatCode="0"/>
      <protection locked="0" hidden="0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0" hidden="0"/>
    </dxf>
    <dxf>
      <alignment horizontal="right" vertical="bottom" textRotation="0" wrapText="0" indent="0" justifyLastLine="0" shrinkToFit="0" readingOrder="0"/>
      <protection locked="1" hidden="1"/>
    </dxf>
    <dxf>
      <numFmt numFmtId="164" formatCode="&quot;₡&quot;#,##0.0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" formatCode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none"/>
      </font>
      <fill>
        <patternFill patternType="solid">
          <fgColor rgb="FF16365C"/>
          <bgColor rgb="FF16365C"/>
        </patternFill>
      </fill>
      <alignment horizontal="center" vertical="center" textRotation="0" wrapText="1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64" formatCode="&quot;₡&quot;#,##0.00"/>
      <protection locked="1" hidden="1"/>
    </dxf>
    <dxf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1" hidden="1"/>
    </dxf>
    <dxf>
      <numFmt numFmtId="1" formatCode="0"/>
      <alignment horizontal="center" vertical="bottom" textRotation="0" wrapText="0" indent="0" justifyLastLine="0" shrinkToFit="0" readingOrder="0"/>
      <protection locked="0" hidden="0"/>
    </dxf>
    <dxf>
      <numFmt numFmtId="164" formatCode="&quot;₡&quot;#,##0.00"/>
      <protection locked="0" hidden="0"/>
    </dxf>
    <dxf>
      <alignment horizontal="right" vertical="bottom" textRotation="0" wrapText="0" indent="0" justifyLastLine="0" shrinkToFit="0" readingOrder="0"/>
      <protection locked="1" hidden="1"/>
    </dxf>
    <dxf>
      <numFmt numFmtId="164" formatCode="&quot;₡&quot;#,##0.00"/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protection locked="0" hidden="0"/>
    </dxf>
    <dxf>
      <numFmt numFmtId="1" formatCode="0"/>
      <protection locked="0" hidden="0"/>
    </dxf>
    <dxf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rgb="FFFFFFFF"/>
        <name val="Calibri"/>
        <family val="2"/>
        <scheme val="none"/>
      </font>
      <fill>
        <patternFill patternType="solid">
          <fgColor rgb="FF16365C"/>
          <bgColor rgb="FF16365C"/>
        </patternFill>
      </fill>
      <alignment horizontal="center" vertical="center" textRotation="0" wrapText="1" indent="0" justifyLastLine="0" shrinkToFit="0" readingOrder="0"/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17512</xdr:colOff>
      <xdr:row>25</xdr:row>
      <xdr:rowOff>203200</xdr:rowOff>
    </xdr:from>
    <xdr:to>
      <xdr:col>6</xdr:col>
      <xdr:colOff>279400</xdr:colOff>
      <xdr:row>48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DA5A888-768B-668E-C452-8EC9E3925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14712" y="5461000"/>
          <a:ext cx="3563888" cy="4521200"/>
        </a:xfrm>
        <a:prstGeom prst="rect">
          <a:avLst/>
        </a:prstGeom>
      </xdr:spPr>
    </xdr:pic>
    <xdr:clientData/>
  </xdr:twoCellAnchor>
  <xdr:twoCellAnchor editAs="oneCell">
    <xdr:from>
      <xdr:col>1</xdr:col>
      <xdr:colOff>1282700</xdr:colOff>
      <xdr:row>1</xdr:row>
      <xdr:rowOff>1246</xdr:rowOff>
    </xdr:from>
    <xdr:to>
      <xdr:col>3</xdr:col>
      <xdr:colOff>139700</xdr:colOff>
      <xdr:row>6</xdr:row>
      <xdr:rowOff>304799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78E8EE-5F48-77A2-D4C8-941A260895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7377" r="813" b="17213"/>
        <a:stretch>
          <a:fillRect/>
        </a:stretch>
      </xdr:blipFill>
      <xdr:spPr>
        <a:xfrm>
          <a:off x="2108200" y="204446"/>
          <a:ext cx="1854200" cy="1319553"/>
        </a:xfrm>
        <a:prstGeom prst="rect">
          <a:avLst/>
        </a:prstGeom>
      </xdr:spPr>
    </xdr:pic>
    <xdr:clientData/>
  </xdr:twoCellAnchor>
  <xdr:twoCellAnchor editAs="oneCell">
    <xdr:from>
      <xdr:col>3</xdr:col>
      <xdr:colOff>215900</xdr:colOff>
      <xdr:row>48</xdr:row>
      <xdr:rowOff>12701</xdr:rowOff>
    </xdr:from>
    <xdr:to>
      <xdr:col>4</xdr:col>
      <xdr:colOff>746673</xdr:colOff>
      <xdr:row>52</xdr:row>
      <xdr:rowOff>165101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0E73645-ABB2-BD44-BD74-3406706E5B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t="7377" r="813" b="17213"/>
        <a:stretch>
          <a:fillRect/>
        </a:stretch>
      </xdr:blipFill>
      <xdr:spPr>
        <a:xfrm>
          <a:off x="4038600" y="10096501"/>
          <a:ext cx="1356273" cy="965200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CD9FEE87-8FDC-4C4C-B33E-2C762D68C534}" name="Tabla2248" displayName="Tabla2248" ref="B5:R30" totalsRowShown="0" headerRowDxfId="99" dataDxfId="98" tableBorderDxfId="97">
  <autoFilter ref="B5:R30" xr:uid="{799CE78B-62BA-B24D-950D-C09F7EB5907C}"/>
  <tableColumns count="17">
    <tableColumn id="1" xr3:uid="{E079B6AA-E5FD-884F-86BA-3C4F5C3FC6AA}" name="Placa (ID)" dataDxfId="96"/>
    <tableColumn id="2" xr3:uid="{79BCB01C-ED32-2140-9A9A-43357260E3B0}" name="Ubicación" dataDxfId="95"/>
    <tableColumn id="3" xr3:uid="{B1ADD863-7287-6847-B03D-E99A70ED6F52}" name="Descripción" dataDxfId="94"/>
    <tableColumn id="4" xr3:uid="{9EECAB77-6BED-0341-8C69-C738BDC5DF38}" name="Marca" dataDxfId="93"/>
    <tableColumn id="5" xr3:uid="{57DD74F7-A447-3441-95A7-69FF983E5258}" name="Modelo" dataDxfId="92"/>
    <tableColumn id="6" xr3:uid="{AF0C485B-CFCB-F34E-9453-DB15FA74701C}" name="Serie" dataDxfId="91"/>
    <tableColumn id="7" xr3:uid="{912FE8B0-9870-AF4A-8831-AFC6E1CEBB74}" name="Factura #" dataDxfId="90"/>
    <tableColumn id="8" xr3:uid="{6F7A0E6B-2ECB-2046-B5CE-9CC15F2468E2}" name="DUA" dataDxfId="89"/>
    <tableColumn id="9" xr3:uid="{6C638FA7-F558-644C-9942-EACDF6F59F29}" name="Fecha de Compra" dataDxfId="88"/>
    <tableColumn id="10" xr3:uid="{E37A9C8B-AEE4-024A-A18A-D2C7AE15CAA7}" name="Tipo Cambio" dataDxfId="87"/>
    <tableColumn id="11" xr3:uid="{37403A53-E5C0-E84C-9B55-8C6D8ECDBFAE}" name="Valor de Compra ($)" dataDxfId="86">
      <calculatedColumnFormula>Tabla2248[[#This Row],[Valor de Compra (₡)]]/Tabla2248[[#This Row],[Tipo Cambio]]</calculatedColumnFormula>
    </tableColumn>
    <tableColumn id="12" xr3:uid="{32B8FD01-7C3E-9844-9376-3C4551DB8357}" name="Valor de Compra (₡)" dataDxfId="85"/>
    <tableColumn id="13" xr3:uid="{25B51F22-0721-5C4A-8DDF-4F8AA63D2671}" name="Vida Útil (Años)" dataDxfId="84"/>
    <tableColumn id="14" xr3:uid="{75631D18-70DF-F54C-8F22-83F23FC7F56C}" name="Depreciación Mensual" dataDxfId="83">
      <calculatedColumnFormula>(Tabla2248[[#This Row],[Valor de Compra (₡)]]/Tabla2248[[#This Row],[Vida Útil (Años)]])/12</calculatedColumnFormula>
    </tableColumn>
    <tableColumn id="17" xr3:uid="{9B05A52C-5EA1-F14C-BA31-96F081B09894}" name="# mes depreciado" dataDxfId="82" dataCellStyle="Millares"/>
    <tableColumn id="16" xr3:uid="{FDC71FB9-5811-6043-8C34-65E5E8840ECA}" name="Depreciación Acumulada" dataDxfId="81">
      <calculatedColumnFormula>Tabla2248[[#This Row],[Depreciación Mensual]]*Tabla2248[[#This Row],['# mes depreciado]]</calculatedColumnFormula>
    </tableColumn>
    <tableColumn id="18" xr3:uid="{7217DBA7-9DA6-4343-9611-B12FA83B7247}" name="Valor en Libros" dataDxfId="80">
      <calculatedColumnFormula>Tabla2248[[#This Row],[Valor de Compra (₡)]]-Tabla2248[[#This Row],[Depreciación Acumulada]]</calculatedColumnFormula>
    </tableColumn>
  </tableColumns>
  <tableStyleInfo name="TableStyleMedium1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F8F59A7-79D9-9A4F-9CEA-621F29CF187B}" name="Tabla2247" displayName="Tabla2247" ref="B5:R30" totalsRowShown="0" headerRowDxfId="79" dataDxfId="78" tableBorderDxfId="77">
  <autoFilter ref="B5:R30" xr:uid="{799CE78B-62BA-B24D-950D-C09F7EB5907C}"/>
  <tableColumns count="17">
    <tableColumn id="1" xr3:uid="{EEF4CC26-EAF0-394B-BA9F-01D5775F4E41}" name="Placa (ID)" dataDxfId="76"/>
    <tableColumn id="2" xr3:uid="{CA280E88-CF51-0E46-8D32-A74E5D8DCF6D}" name="Ubicación" dataDxfId="75"/>
    <tableColumn id="3" xr3:uid="{983C059B-F43B-F848-87AE-C762516EE66C}" name="Descripción" dataDxfId="74"/>
    <tableColumn id="4" xr3:uid="{26C5F90A-B077-664B-A150-57E51BD57030}" name="Marca" dataDxfId="73"/>
    <tableColumn id="5" xr3:uid="{BDD03016-99AE-D24B-9E79-B8AEF94A58C5}" name="Modelo" dataDxfId="72"/>
    <tableColumn id="6" xr3:uid="{B49804E6-5F91-3849-B1D5-B4379F3D3097}" name="Serie" dataDxfId="71"/>
    <tableColumn id="7" xr3:uid="{F77E4C45-E4E1-7F4E-B439-71BC81904D4C}" name="Factura #" dataDxfId="70"/>
    <tableColumn id="8" xr3:uid="{7763675C-642F-7D4A-8C52-2076F8BB2AF1}" name="DUA" dataDxfId="69"/>
    <tableColumn id="9" xr3:uid="{BA43DFE5-31CA-E74B-AD48-A118DD234720}" name="Fecha de Compra" dataDxfId="68"/>
    <tableColumn id="10" xr3:uid="{647C63CE-490D-B14F-A5A6-B3E7E9879182}" name="Tipo Cambio" dataDxfId="67"/>
    <tableColumn id="11" xr3:uid="{5A4F4B37-3219-604D-A0AA-D7F4FF89C677}" name="Valor de Compra ($)" dataDxfId="66">
      <calculatedColumnFormula>Tabla2247[[#This Row],[Valor de Compra (₡)]]/Tabla2247[[#This Row],[Tipo Cambio]]</calculatedColumnFormula>
    </tableColumn>
    <tableColumn id="12" xr3:uid="{FA3F7D26-D6EC-E944-B133-829BD78A8BB6}" name="Valor de Compra (₡)" dataDxfId="65"/>
    <tableColumn id="13" xr3:uid="{E6CE4BF3-8D94-A844-8459-3F4D190575F5}" name="Vida Útil (Años)" dataDxfId="64"/>
    <tableColumn id="14" xr3:uid="{6EC7A3CE-9CDF-144B-98D8-94741443F432}" name="Depreciación Mensual" dataDxfId="63">
      <calculatedColumnFormula>(Tabla2247[[#This Row],[Valor de Compra (₡)]]/Tabla2247[[#This Row],[Vida Útil (Años)]])/12</calculatedColumnFormula>
    </tableColumn>
    <tableColumn id="17" xr3:uid="{0EAF8814-282C-954D-8981-DDEFCFDE008B}" name="# mes depreciado" dataDxfId="62"/>
    <tableColumn id="16" xr3:uid="{EC53C424-B227-D64D-B595-DE965C570A5E}" name="Depreciación Acumulada" dataDxfId="61">
      <calculatedColumnFormula>Tabla2247[[#This Row],['# mes depreciado]]*Tabla2247[[#This Row],[Depreciación Mensual]]</calculatedColumnFormula>
    </tableColumn>
    <tableColumn id="18" xr3:uid="{BE0E92AA-A798-8840-B584-3C1E07577A24}" name="Valor en Libros" dataDxfId="60">
      <calculatedColumnFormula>Tabla2247[[#This Row],[Valor de Compra (₡)]]-Tabla2247[[#This Row],[Depreciación Acumulada]]</calculatedColumnFormula>
    </tableColumn>
  </tableColumns>
  <tableStyleInfo name="TableStyleMedium1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B634540B-2E54-1D46-9C5B-B43A38ACF201}" name="Tabla224" displayName="Tabla224" ref="B5:R30" totalsRowShown="0" headerRowDxfId="59" dataDxfId="58" tableBorderDxfId="57">
  <autoFilter ref="B5:R30" xr:uid="{799CE78B-62BA-B24D-950D-C09F7EB5907C}"/>
  <tableColumns count="17">
    <tableColumn id="1" xr3:uid="{1F57F5CB-4E35-C34B-A6EF-A6FFBB1CD545}" name="Placa (ID)" dataDxfId="56"/>
    <tableColumn id="2" xr3:uid="{387D3F89-E909-B447-89B0-80FFDEE5DD3F}" name="Ubicación" dataDxfId="55"/>
    <tableColumn id="3" xr3:uid="{6841A021-0931-E74E-88E9-B8778023E578}" name="Descripción" dataDxfId="54"/>
    <tableColumn id="4" xr3:uid="{B5FA2703-A929-F749-9AB0-BAC03288938A}" name="Marca" dataDxfId="53"/>
    <tableColumn id="5" xr3:uid="{BF699AC0-D2DA-7648-8E7C-3DB91615E600}" name="Modelo" dataDxfId="52"/>
    <tableColumn id="6" xr3:uid="{0916A672-02F8-EE4D-B060-09DDF0708D11}" name="Serie" dataDxfId="51"/>
    <tableColumn id="7" xr3:uid="{26FDBEA4-FCA0-A048-ADAC-D5B4FCD6CCE0}" name="Factura #" dataDxfId="50"/>
    <tableColumn id="8" xr3:uid="{E4989680-3596-4348-B369-FA0FF9B1016C}" name="DUA" dataDxfId="49"/>
    <tableColumn id="9" xr3:uid="{15B3559F-7CB3-DC4B-9B0C-CDC88ACCB0EB}" name="Fecha de Compra" dataDxfId="48"/>
    <tableColumn id="10" xr3:uid="{EA64D9F7-13DF-C340-BC22-E680D1293994}" name="Tipo Cambio" dataDxfId="47"/>
    <tableColumn id="11" xr3:uid="{DD9101FF-93BC-8D4A-9C2D-26ED65D26486}" name="Valor de Compra ($)" dataDxfId="46">
      <calculatedColumnFormula>Tabla224[[#This Row],[Valor de Compra (₡)]]/Tabla224[[#This Row],[Tipo Cambio]]</calculatedColumnFormula>
    </tableColumn>
    <tableColumn id="12" xr3:uid="{4EB9181F-62E1-A84B-BD95-AE4D98C645B2}" name="Valor de Compra (₡)" dataDxfId="45"/>
    <tableColumn id="13" xr3:uid="{3C7914D5-2AA8-0E44-A311-D2A65AA7C726}" name="Vida Útil (Años)" dataDxfId="44"/>
    <tableColumn id="14" xr3:uid="{0E73C729-32ED-DB49-9F96-03565EFCF4B0}" name="Depreciación Mensual" dataDxfId="43">
      <calculatedColumnFormula>(Tabla224[[#This Row],[Valor de Compra (₡)]]/Tabla224[[#This Row],[Vida Útil (Años)]])/12</calculatedColumnFormula>
    </tableColumn>
    <tableColumn id="17" xr3:uid="{E04D3D80-C18E-D54A-B262-6AA9AD926E79}" name="# mes depreciado" dataDxfId="42"/>
    <tableColumn id="16" xr3:uid="{409BD66E-D772-2048-A4E8-AF4CC4F20853}" name="Depreciación Acumulada" dataDxfId="41">
      <calculatedColumnFormula>Tabla224[[#This Row],[Depreciación Mensual]]*Tabla224[[#This Row],['# mes depreciado]]</calculatedColumnFormula>
    </tableColumn>
    <tableColumn id="18" xr3:uid="{16C7F04B-DFF2-3941-B220-6815EB83A58A}" name="Valor en Libros" dataDxfId="40">
      <calculatedColumnFormula>Tabla224[[#This Row],[Valor de Compra (₡)]]-Tabla224[[#This Row],[Depreciación Acumulada]]</calculatedColumnFormula>
    </tableColumn>
  </tableColumns>
  <tableStyleInfo name="TableStyleMedium1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8EEEF22-55C2-A949-82EB-856AD163F2A0}" name="Tabla2246" displayName="Tabla2246" ref="B5:R30" totalsRowShown="0" headerRowDxfId="39" dataDxfId="38" tableBorderDxfId="37">
  <autoFilter ref="B5:R30" xr:uid="{799CE78B-62BA-B24D-950D-C09F7EB5907C}"/>
  <tableColumns count="17">
    <tableColumn id="1" xr3:uid="{9E25717A-29AF-984B-8EB1-07C5054121AF}" name="Placa (ID)" dataDxfId="36"/>
    <tableColumn id="2" xr3:uid="{C5E48BDF-A387-3E42-8B72-FB8F0683BC76}" name="Ubicación" dataDxfId="35"/>
    <tableColumn id="3" xr3:uid="{633B5319-9035-E647-A056-BBFD43E3EE1A}" name="Descripción" dataDxfId="34"/>
    <tableColumn id="4" xr3:uid="{3526855E-20A4-224D-97F3-EBCD283BF1FA}" name="Marca" dataDxfId="33"/>
    <tableColumn id="5" xr3:uid="{06870F70-8267-D54E-B45A-05AA96D7DBFA}" name="Modelo" dataDxfId="32"/>
    <tableColumn id="6" xr3:uid="{0C621DB6-A125-ED43-B79C-9E6113575A32}" name="Serie" dataDxfId="31"/>
    <tableColumn id="7" xr3:uid="{D3DC2671-202D-A242-8B5B-D64489AF8913}" name="Factura #" dataDxfId="30"/>
    <tableColumn id="8" xr3:uid="{A5BB730D-DC55-2849-B815-259B15E72116}" name="DUA" dataDxfId="29"/>
    <tableColumn id="9" xr3:uid="{1E929509-910F-AB45-BD1E-C44F63BA39C8}" name="Fecha de Compra" dataDxfId="28"/>
    <tableColumn id="10" xr3:uid="{68C8D36F-C99B-7F49-9172-41E99C5FD4C1}" name="Tipo Cambio" dataDxfId="27"/>
    <tableColumn id="11" xr3:uid="{EF06BA0C-6AB1-6247-84D4-9224488D138A}" name="Valor de Compra ($)" dataDxfId="26">
      <calculatedColumnFormula>Tabla2246[[#This Row],[Valor de Compra (₡)]]/Tabla2246[[#This Row],[Tipo Cambio]]</calculatedColumnFormula>
    </tableColumn>
    <tableColumn id="12" xr3:uid="{3A89CCC1-EA37-5240-A815-3165F86EB12B}" name="Valor de Compra (₡)" dataDxfId="25"/>
    <tableColumn id="13" xr3:uid="{B7A22437-8515-E84E-83EC-671380AB02AF}" name="Vida Útil (Años)" dataDxfId="24"/>
    <tableColumn id="14" xr3:uid="{030013AD-FDAD-3C4E-935F-15A9F96D58D0}" name="Depreciación Mensual" dataDxfId="23">
      <calculatedColumnFormula>(Tabla2246[[#This Row],[Valor de Compra (₡)]]/Tabla2246[[#This Row],[Vida Útil (Años)]])/12</calculatedColumnFormula>
    </tableColumn>
    <tableColumn id="17" xr3:uid="{39868B86-67C1-4444-B5EF-787ACE6628D3}" name="# mes depreciado" dataDxfId="22"/>
    <tableColumn id="16" xr3:uid="{254A1676-DB25-0140-9E01-8CA6FDAEFC8B}" name="Depreciación Acumulada" dataDxfId="21">
      <calculatedColumnFormula>Tabla2246[[#This Row],[Depreciación Mensual]]*Tabla2246[[#This Row],['# mes depreciado]]</calculatedColumnFormula>
    </tableColumn>
    <tableColumn id="18" xr3:uid="{D69C1BAF-CD58-5742-9F73-7A72B73DFD8A}" name="Valor en Libros" dataDxfId="20">
      <calculatedColumnFormula>Tabla2246[[#This Row],[Valor de Compra (₡)]]-Tabla2246[[#This Row],[Depreciación Acumulada]]</calculatedColumnFormula>
    </tableColumn>
  </tableColumns>
  <tableStyleInfo name="TableStyleMedium1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188F962E-E911-9642-8FA9-C0889AD4179E}" name="Tabla2249" displayName="Tabla2249" ref="B5:R30" totalsRowShown="0" headerRowDxfId="19" dataDxfId="18" tableBorderDxfId="17">
  <autoFilter ref="B5:R30" xr:uid="{799CE78B-62BA-B24D-950D-C09F7EB5907C}"/>
  <tableColumns count="17">
    <tableColumn id="1" xr3:uid="{5EF7030C-E90B-284D-9BD6-E59A340C95FC}" name="Placa (ID)" dataDxfId="16"/>
    <tableColumn id="2" xr3:uid="{56A9043D-6889-A144-97FA-19F975B8D3DC}" name="Ubicación" dataDxfId="15"/>
    <tableColumn id="3" xr3:uid="{6D3D0C79-AF56-6C41-9EFD-A1A2B2FBB2C3}" name="Descripción" dataDxfId="14"/>
    <tableColumn id="4" xr3:uid="{3AA98493-144A-EB48-AFE4-1792848F7231}" name="Marca" dataDxfId="13"/>
    <tableColumn id="5" xr3:uid="{642034BF-25F6-B74B-9166-429FEABE626A}" name="Modelo" dataDxfId="12"/>
    <tableColumn id="6" xr3:uid="{0BC7E0F7-182D-154B-99AC-1B48F72C6B55}" name="Serie" dataDxfId="11"/>
    <tableColumn id="7" xr3:uid="{18A893D1-1942-DA4D-99AE-C6AE28BFB9D1}" name="Factura #" dataDxfId="10"/>
    <tableColumn id="8" xr3:uid="{C676CE9B-4452-DC4D-88FE-5361A678E95A}" name="DUA" dataDxfId="9"/>
    <tableColumn id="9" xr3:uid="{F79A67BC-96A7-8F4E-AA91-7D761D554AFB}" name="Fecha de Compra" dataDxfId="8"/>
    <tableColumn id="10" xr3:uid="{8342994A-BFB9-CF45-BEA7-A138736CB904}" name="Tipo Cambio" dataDxfId="7"/>
    <tableColumn id="11" xr3:uid="{DFB45E51-13B5-D14A-B546-8B60BE6D8F8A}" name="Valor de Compra ($)" dataDxfId="6">
      <calculatedColumnFormula>Tabla2249[[#This Row],[Valor de Compra (₡)]]/Tabla2249[[#This Row],[Tipo Cambio]]</calculatedColumnFormula>
    </tableColumn>
    <tableColumn id="12" xr3:uid="{5389187B-F040-344B-A9D1-34F6EA1F112F}" name="Valor de Compra (₡)" dataDxfId="5"/>
    <tableColumn id="13" xr3:uid="{2CD8BEC4-DF00-D547-9527-DFFA9AC61D15}" name="Vida Útil (Años)" dataDxfId="4"/>
    <tableColumn id="14" xr3:uid="{0C4DC3B2-E58D-6247-88B0-8FC01CA7A546}" name="Depreciación Mensual" dataDxfId="3">
      <calculatedColumnFormula>(Tabla2249[[#This Row],[Valor de Compra (₡)]]/Tabla2249[[#This Row],[Vida Útil (Años)]])/12</calculatedColumnFormula>
    </tableColumn>
    <tableColumn id="17" xr3:uid="{2B830684-F24A-614E-ABA2-A523DF8211B7}" name="# mes depreciado" dataDxfId="2"/>
    <tableColumn id="16" xr3:uid="{A552A8C2-682D-5844-A5DD-0D077927A82B}" name="Depreciación Acumulada" dataDxfId="1">
      <calculatedColumnFormula>Tabla2249[[#This Row],[Depreciación Mensual]]*Tabla2249[[#This Row],['# mes depreciado]]</calculatedColumnFormula>
    </tableColumn>
    <tableColumn id="18" xr3:uid="{26709DFE-522B-9B4C-8C9E-DE59AA735085}" name="Valor en Libros" dataDxfId="0">
      <calculatedColumnFormula>Tabla2249[[#This Row],[Valor de Compra (₡)]]-Tabla2249[[#This Row],[Depreciación Acumulada]]</calculatedColumnFormula>
    </tableColumn>
  </tableColumns>
  <tableStyleInfo name="TableStyleMedium16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table" Target="../tables/table1.xml"/><Relationship Id="rId1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table" Target="../tables/table2.xml"/><Relationship Id="rId1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table" Target="../tables/table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table" Target="../tables/table4.xml"/><Relationship Id="rId1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table" Target="../tables/table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5A6F93-6CFC-8D4E-81D1-465CBF0570ED}">
  <dimension ref="A2:L48"/>
  <sheetViews>
    <sheetView showGridLines="0" workbookViewId="0">
      <selection activeCell="D15" sqref="D15:D16"/>
    </sheetView>
  </sheetViews>
  <sheetFormatPr baseColWidth="10" defaultRowHeight="16"/>
  <cols>
    <col min="1" max="1" width="10.83203125" style="12"/>
    <col min="2" max="2" width="28.5" style="12" customWidth="1"/>
    <col min="3" max="12" width="10.83203125" style="12"/>
    <col min="13" max="13" width="10.83203125" style="12" customWidth="1"/>
    <col min="14" max="14" width="22.5" style="12" customWidth="1"/>
    <col min="15" max="16384" width="10.83203125" style="12"/>
  </cols>
  <sheetData>
    <row r="2" spans="1:12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</row>
    <row r="3" spans="1:12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</row>
    <row r="4" spans="1:12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</row>
    <row r="5" spans="1:12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</row>
    <row r="6" spans="1:12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</row>
    <row r="7" spans="1:12" ht="25" customHeight="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  <c r="L7" s="49"/>
    </row>
    <row r="8" spans="1:12" ht="23">
      <c r="A8" s="49"/>
      <c r="B8" s="50" t="s">
        <v>58</v>
      </c>
      <c r="C8" s="49"/>
      <c r="D8" s="49"/>
      <c r="E8" s="49"/>
      <c r="F8" s="49"/>
      <c r="G8" s="49"/>
      <c r="H8" s="49"/>
      <c r="I8" s="49"/>
      <c r="J8" s="49"/>
      <c r="K8" s="49"/>
      <c r="L8" s="49"/>
    </row>
    <row r="9" spans="1:12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</row>
    <row r="10" spans="1:12">
      <c r="A10" s="49"/>
      <c r="B10" s="51" t="s">
        <v>59</v>
      </c>
      <c r="C10" s="49"/>
      <c r="D10" s="49"/>
      <c r="E10" s="49"/>
      <c r="F10" s="49"/>
      <c r="G10" s="49"/>
      <c r="H10" s="49"/>
      <c r="I10" s="49"/>
      <c r="J10" s="49"/>
      <c r="K10" s="49"/>
      <c r="L10" s="49"/>
    </row>
    <row r="11" spans="1:12">
      <c r="A11" s="49"/>
      <c r="B11" s="51" t="s">
        <v>48</v>
      </c>
      <c r="C11" s="49"/>
      <c r="D11" s="49"/>
      <c r="E11" s="49"/>
      <c r="F11" s="49"/>
      <c r="G11" s="49"/>
      <c r="H11" s="49"/>
      <c r="I11" s="49"/>
      <c r="J11" s="49"/>
      <c r="K11" s="49"/>
      <c r="L11" s="49"/>
    </row>
    <row r="12" spans="1:12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</row>
    <row r="13" spans="1:12">
      <c r="A13" s="49"/>
      <c r="B13" s="52" t="s">
        <v>49</v>
      </c>
      <c r="C13" s="49"/>
      <c r="D13" s="49"/>
      <c r="E13" s="49"/>
      <c r="F13" s="49"/>
      <c r="G13" s="49"/>
      <c r="H13" s="49"/>
      <c r="I13" s="49"/>
      <c r="J13" s="49"/>
      <c r="K13" s="49"/>
      <c r="L13" s="49"/>
    </row>
    <row r="14" spans="1:12">
      <c r="A14" s="49"/>
      <c r="B14" s="51" t="s">
        <v>50</v>
      </c>
      <c r="C14" s="49"/>
      <c r="D14" s="49"/>
      <c r="E14" s="49"/>
      <c r="F14" s="49"/>
      <c r="G14" s="49"/>
      <c r="H14" s="49"/>
      <c r="I14" s="49"/>
      <c r="J14" s="49"/>
      <c r="K14" s="49"/>
      <c r="L14" s="49"/>
    </row>
    <row r="15" spans="1:12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9"/>
    </row>
    <row r="16" spans="1:12" ht="19">
      <c r="A16" s="49"/>
      <c r="B16" s="53" t="s">
        <v>51</v>
      </c>
      <c r="C16" s="49"/>
      <c r="D16" s="49"/>
      <c r="E16" s="49"/>
      <c r="F16" s="49"/>
      <c r="G16" s="49"/>
      <c r="H16" s="49"/>
      <c r="I16" s="49"/>
      <c r="J16" s="49"/>
      <c r="K16" s="49"/>
      <c r="L16" s="49"/>
    </row>
    <row r="17" spans="1:12">
      <c r="A17" s="49"/>
      <c r="B17" s="51" t="s">
        <v>52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</row>
    <row r="18" spans="1:12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</row>
    <row r="19" spans="1:12">
      <c r="A19" s="49"/>
      <c r="B19" s="51" t="s">
        <v>54</v>
      </c>
      <c r="C19" s="49"/>
      <c r="D19" s="49"/>
      <c r="E19" s="49"/>
      <c r="F19" s="49"/>
      <c r="G19" s="49"/>
      <c r="H19" s="49"/>
      <c r="I19" s="49"/>
      <c r="J19" s="49"/>
      <c r="K19" s="49"/>
      <c r="L19" s="49"/>
    </row>
    <row r="20" spans="1:1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</row>
    <row r="21" spans="1:12" ht="17">
      <c r="A21" s="49"/>
      <c r="B21" s="54" t="s">
        <v>55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</row>
    <row r="22" spans="1:12">
      <c r="A22" s="49"/>
      <c r="B22" s="51" t="s">
        <v>53</v>
      </c>
      <c r="C22" s="49"/>
      <c r="D22" s="49"/>
      <c r="E22" s="49"/>
      <c r="F22" s="49"/>
      <c r="G22" s="49"/>
      <c r="H22" s="49"/>
      <c r="I22" s="49"/>
      <c r="J22" s="49"/>
      <c r="K22" s="49"/>
      <c r="L22" s="49"/>
    </row>
    <row r="23" spans="1:1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</row>
    <row r="24" spans="1:1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</row>
    <row r="25" spans="1:12" ht="19">
      <c r="A25" s="49"/>
      <c r="B25" s="53" t="s">
        <v>57</v>
      </c>
      <c r="C25" s="49"/>
      <c r="D25" s="49"/>
      <c r="E25" s="49"/>
      <c r="F25" s="49"/>
      <c r="G25" s="49"/>
      <c r="H25" s="49"/>
      <c r="I25" s="49"/>
      <c r="J25" s="49"/>
      <c r="K25" s="49"/>
      <c r="L25" s="49"/>
    </row>
    <row r="26" spans="1:12" ht="17" thickBot="1"/>
    <row r="27" spans="1:12" ht="17" thickBot="1">
      <c r="B27" s="55" t="s">
        <v>56</v>
      </c>
    </row>
    <row r="28" spans="1:12">
      <c r="B28" s="56" t="s">
        <v>19</v>
      </c>
    </row>
    <row r="29" spans="1:12">
      <c r="B29" s="57" t="s">
        <v>20</v>
      </c>
    </row>
    <row r="30" spans="1:12">
      <c r="B30" s="57" t="s">
        <v>21</v>
      </c>
    </row>
    <row r="31" spans="1:12">
      <c r="B31" s="57" t="s">
        <v>22</v>
      </c>
    </row>
    <row r="32" spans="1:12">
      <c r="B32" s="57" t="s">
        <v>23</v>
      </c>
    </row>
    <row r="33" spans="2:2">
      <c r="B33" s="57" t="s">
        <v>24</v>
      </c>
    </row>
    <row r="34" spans="2:2">
      <c r="B34" s="57" t="s">
        <v>25</v>
      </c>
    </row>
    <row r="35" spans="2:2">
      <c r="B35" s="57" t="s">
        <v>26</v>
      </c>
    </row>
    <row r="36" spans="2:2">
      <c r="B36" s="57" t="s">
        <v>27</v>
      </c>
    </row>
    <row r="37" spans="2:2">
      <c r="B37" s="57" t="s">
        <v>28</v>
      </c>
    </row>
    <row r="38" spans="2:2">
      <c r="B38" s="57" t="s">
        <v>29</v>
      </c>
    </row>
    <row r="39" spans="2:2">
      <c r="B39" s="57" t="s">
        <v>30</v>
      </c>
    </row>
    <row r="40" spans="2:2">
      <c r="B40" s="57" t="s">
        <v>31</v>
      </c>
    </row>
    <row r="41" spans="2:2">
      <c r="B41" s="57" t="s">
        <v>32</v>
      </c>
    </row>
    <row r="42" spans="2:2">
      <c r="B42" s="57" t="s">
        <v>33</v>
      </c>
    </row>
    <row r="43" spans="2:2">
      <c r="B43" s="57" t="s">
        <v>34</v>
      </c>
    </row>
    <row r="44" spans="2:2">
      <c r="B44" s="57" t="s">
        <v>35</v>
      </c>
    </row>
    <row r="45" spans="2:2">
      <c r="B45" s="57" t="s">
        <v>36</v>
      </c>
    </row>
    <row r="46" spans="2:2">
      <c r="B46" s="57" t="s">
        <v>37</v>
      </c>
    </row>
    <row r="47" spans="2:2">
      <c r="B47" s="57" t="s">
        <v>38</v>
      </c>
    </row>
    <row r="48" spans="2:2" ht="17" thickBot="1">
      <c r="B48" s="58" t="s">
        <v>39</v>
      </c>
    </row>
  </sheetData>
  <sheetProtection algorithmName="SHA-512" hashValue="OickcNFi+TpYF/8ahxxZdVDd//FC/z+iVOgmHTCMAqNVNcA/GKsxztYJYEKfHvCTw1CVFFFXsRDifoQ5tTyBzQ==" saltValue="sXKh/WQVz58RqQ0Bm98C6w==" spinCount="100000" sheet="1" objects="1" scenarios="1"/>
  <phoneticPr fontId="6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A3F3E-9283-C443-8661-AEB1FD2FBA7A}">
  <dimension ref="B3:G17"/>
  <sheetViews>
    <sheetView showGridLines="0" tabSelected="1" zoomScale="133" zoomScaleNormal="133" workbookViewId="0">
      <selection activeCell="C19" sqref="C19"/>
    </sheetView>
  </sheetViews>
  <sheetFormatPr baseColWidth="10" defaultRowHeight="16"/>
  <cols>
    <col min="1" max="1" width="2.1640625" customWidth="1"/>
    <col min="2" max="2" width="28.83203125" customWidth="1"/>
    <col min="3" max="7" width="24.83203125" customWidth="1"/>
    <col min="8" max="9" width="24.1640625" customWidth="1"/>
  </cols>
  <sheetData>
    <row r="3" spans="2:7" ht="17" thickBot="1"/>
    <row r="4" spans="2:7">
      <c r="B4" s="42" t="s">
        <v>60</v>
      </c>
      <c r="C4" s="43"/>
      <c r="D4" s="43"/>
      <c r="E4" s="43"/>
      <c r="F4" s="43"/>
      <c r="G4" s="44"/>
    </row>
    <row r="5" spans="2:7" ht="31" customHeight="1" thickBot="1">
      <c r="B5" s="45"/>
      <c r="C5" s="46"/>
      <c r="D5" s="46"/>
      <c r="E5" s="46"/>
      <c r="F5" s="46"/>
      <c r="G5" s="47"/>
    </row>
    <row r="6" spans="2:7" s="1" customFormat="1" ht="17" thickBot="1">
      <c r="B6" s="30" t="s">
        <v>40</v>
      </c>
      <c r="C6" s="31" t="s">
        <v>41</v>
      </c>
      <c r="D6" s="31" t="s">
        <v>42</v>
      </c>
      <c r="E6" s="31" t="s">
        <v>13</v>
      </c>
      <c r="F6" s="31" t="s">
        <v>14</v>
      </c>
      <c r="G6" s="32" t="s">
        <v>15</v>
      </c>
    </row>
    <row r="7" spans="2:7" ht="20" customHeight="1">
      <c r="B7" s="33" t="s">
        <v>46</v>
      </c>
      <c r="C7" s="34">
        <f>'Edificio y Vehiculos'!L32</f>
        <v>0</v>
      </c>
      <c r="D7" s="35">
        <f>'Edificio y Vehiculos'!M32</f>
        <v>0</v>
      </c>
      <c r="E7" s="35">
        <f>'Edificio y Vehiculos'!O32</f>
        <v>0</v>
      </c>
      <c r="F7" s="35">
        <f>'Edificio y Vehiculos'!Q32</f>
        <v>0</v>
      </c>
      <c r="G7" s="36">
        <f>'Edificio y Vehiculos'!R32</f>
        <v>0</v>
      </c>
    </row>
    <row r="8" spans="2:7" ht="20" customHeight="1">
      <c r="B8" s="8" t="str">
        <f>'Equipo Computo'!C3</f>
        <v>Equipo de Computo</v>
      </c>
      <c r="C8" s="6">
        <f>'Equipo Computo'!L32</f>
        <v>0</v>
      </c>
      <c r="D8" s="2">
        <f>'Equipo Computo'!M32</f>
        <v>0</v>
      </c>
      <c r="E8" s="2">
        <f>'Equipo Computo'!O6</f>
        <v>0</v>
      </c>
      <c r="F8" s="2">
        <f>'Equipo Computo'!Q6</f>
        <v>0</v>
      </c>
      <c r="G8" s="3">
        <f>'Equipo Computo'!R6</f>
        <v>0</v>
      </c>
    </row>
    <row r="9" spans="2:7" ht="20" customHeight="1">
      <c r="B9" s="8" t="str">
        <f>'Maq. y Equipo '!C3</f>
        <v>Maquinaria y Equipo de Planta</v>
      </c>
      <c r="C9" s="6">
        <f>'Maq. y Equipo '!L32</f>
        <v>0</v>
      </c>
      <c r="D9" s="2">
        <f>'Maq. y Equipo '!M32</f>
        <v>0</v>
      </c>
      <c r="E9" s="2">
        <f>'Maq. y Equipo '!O32</f>
        <v>0</v>
      </c>
      <c r="F9" s="2">
        <f>'Maq. y Equipo '!Q32</f>
        <v>0</v>
      </c>
      <c r="G9" s="3">
        <f>'Maq. y Equipo '!R32</f>
        <v>0</v>
      </c>
    </row>
    <row r="10" spans="2:7" ht="20" customHeight="1">
      <c r="B10" s="8" t="str">
        <f>'Mob. Y Equio Oficina'!C3</f>
        <v>Mobiliario y Equipo Oficina</v>
      </c>
      <c r="C10" s="6">
        <f>'Mob. Y Equio Oficina'!L32</f>
        <v>0</v>
      </c>
      <c r="D10" s="2">
        <f>'Mob. Y Equio Oficina'!M32</f>
        <v>0</v>
      </c>
      <c r="E10" s="2">
        <f>'Mob. Y Equio Oficina'!O32</f>
        <v>0</v>
      </c>
      <c r="F10" s="2">
        <f>'Mob. Y Equio Oficina'!Q32</f>
        <v>0</v>
      </c>
      <c r="G10" s="3">
        <f>'Mob. Y Equio Oficina'!R32</f>
        <v>0</v>
      </c>
    </row>
    <row r="11" spans="2:7" ht="20" customHeight="1" thickBot="1">
      <c r="B11" s="9" t="s">
        <v>44</v>
      </c>
      <c r="C11" s="7">
        <f>Intangible!L32</f>
        <v>0</v>
      </c>
      <c r="D11" s="4">
        <f>Intangible!M32</f>
        <v>0</v>
      </c>
      <c r="E11" s="4">
        <f>Intangible!O32</f>
        <v>0</v>
      </c>
      <c r="F11" s="4">
        <f>Intangible!Q32</f>
        <v>0</v>
      </c>
      <c r="G11" s="5">
        <f>Intangible!R32</f>
        <v>0</v>
      </c>
    </row>
    <row r="13" spans="2:7" s="40" customFormat="1" ht="23" customHeight="1" thickBot="1">
      <c r="B13" s="37" t="s">
        <v>16</v>
      </c>
      <c r="C13" s="38">
        <f>SUM(C7:C11)</f>
        <v>0</v>
      </c>
      <c r="D13" s="39">
        <f>SUM(D7:D11)</f>
        <v>0</v>
      </c>
      <c r="E13" s="39">
        <f t="shared" ref="E13:G13" si="0">SUM(E7:E11)</f>
        <v>0</v>
      </c>
      <c r="F13" s="39">
        <f>SUM(F7:F11)</f>
        <v>0</v>
      </c>
      <c r="G13" s="39">
        <f t="shared" si="0"/>
        <v>0</v>
      </c>
    </row>
    <row r="14" spans="2:7" ht="17" thickTop="1"/>
    <row r="17" spans="2:2">
      <c r="B17" s="41"/>
    </row>
  </sheetData>
  <sheetProtection algorithmName="SHA-512" hashValue="1N6tqPUVdPLwZnPRA7tKvbzXXAmdT9r1oLOV4A8Ehlv3Sunkld0qApuibc51pUUTf2FPI3XyENtLqkYVpJyNZA==" saltValue="tfIx8olntwxxeAiKCBNRHw==" spinCount="100000" sheet="1" objects="1" scenarios="1"/>
  <sortState xmlns:xlrd2="http://schemas.microsoft.com/office/spreadsheetml/2017/richdata2" ref="B7:G11">
    <sortCondition ref="B7:B11"/>
  </sortState>
  <mergeCells count="1">
    <mergeCell ref="B4:G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D222A6-4192-EE42-A536-35E1DF177E17}">
  <dimension ref="B3:R33"/>
  <sheetViews>
    <sheetView showGridLines="0" workbookViewId="0">
      <selection activeCell="E13" sqref="E13"/>
    </sheetView>
  </sheetViews>
  <sheetFormatPr baseColWidth="10" defaultRowHeight="16"/>
  <cols>
    <col min="1" max="1" width="4.33203125" style="12" customWidth="1"/>
    <col min="2" max="2" width="25.5" style="12" customWidth="1"/>
    <col min="3" max="3" width="34" style="12" customWidth="1"/>
    <col min="4" max="4" width="39.33203125" style="12" customWidth="1"/>
    <col min="5" max="5" width="26.1640625" style="12" customWidth="1"/>
    <col min="6" max="6" width="28.1640625" style="12" customWidth="1"/>
    <col min="7" max="7" width="23.33203125" style="12" customWidth="1"/>
    <col min="8" max="8" width="16.33203125" style="12" customWidth="1"/>
    <col min="9" max="9" width="13.83203125" style="12" customWidth="1"/>
    <col min="10" max="10" width="26.83203125" style="12" customWidth="1"/>
    <col min="11" max="11" width="19.1640625" style="12" customWidth="1"/>
    <col min="12" max="12" width="28.5" style="13" customWidth="1"/>
    <col min="13" max="13" width="28.5" style="12" customWidth="1"/>
    <col min="14" max="14" width="15.5" style="12" customWidth="1"/>
    <col min="15" max="15" width="28.5" style="12" customWidth="1"/>
    <col min="16" max="16" width="17.33203125" style="12" customWidth="1"/>
    <col min="17" max="18" width="28.5" style="12" customWidth="1"/>
    <col min="19" max="16384" width="10.83203125" style="12"/>
  </cols>
  <sheetData>
    <row r="3" spans="2:18" ht="23" thickBot="1">
      <c r="B3" s="10" t="s">
        <v>18</v>
      </c>
      <c r="C3" s="11" t="s">
        <v>45</v>
      </c>
    </row>
    <row r="5" spans="2:18" s="15" customFormat="1" ht="44" customHeight="1">
      <c r="B5" s="14" t="s">
        <v>0</v>
      </c>
      <c r="C5" s="14" t="s">
        <v>2</v>
      </c>
      <c r="D5" s="14" t="s">
        <v>1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  <c r="M5" s="14" t="s">
        <v>11</v>
      </c>
      <c r="N5" s="14" t="s">
        <v>12</v>
      </c>
      <c r="O5" s="14" t="s">
        <v>13</v>
      </c>
      <c r="P5" s="25" t="s">
        <v>47</v>
      </c>
      <c r="Q5" s="14" t="s">
        <v>14</v>
      </c>
      <c r="R5" s="14" t="s">
        <v>15</v>
      </c>
    </row>
    <row r="6" spans="2:18">
      <c r="B6" s="19"/>
      <c r="J6" s="17"/>
      <c r="K6" s="18">
        <v>1</v>
      </c>
      <c r="L6" s="23">
        <f>Tabla2248[[#This Row],[Valor de Compra (₡)]]/Tabla2248[[#This Row],[Tipo Cambio]]</f>
        <v>0</v>
      </c>
      <c r="M6" s="18">
        <v>0</v>
      </c>
      <c r="N6" s="19">
        <v>1</v>
      </c>
      <c r="O6" s="24">
        <f>(Tabla2248[[#This Row],[Valor de Compra (₡)]]/Tabla2248[[#This Row],[Vida Útil (Años)]])/12</f>
        <v>0</v>
      </c>
      <c r="P6" s="26">
        <v>0</v>
      </c>
      <c r="Q6" s="24">
        <f>Tabla2248[[#This Row],[Depreciación Mensual]]*Tabla2248[[#This Row],['# mes depreciado]]</f>
        <v>0</v>
      </c>
      <c r="R6" s="24">
        <f>Tabla2248[[#This Row],[Valor de Compra (₡)]]-Tabla2248[[#This Row],[Depreciación Acumulada]]</f>
        <v>0</v>
      </c>
    </row>
    <row r="7" spans="2:18">
      <c r="B7" s="16"/>
      <c r="J7" s="17"/>
      <c r="K7" s="18">
        <v>1</v>
      </c>
      <c r="L7" s="23">
        <f>Tabla2248[[#This Row],[Valor de Compra (₡)]]/Tabla2248[[#This Row],[Tipo Cambio]]</f>
        <v>0</v>
      </c>
      <c r="M7" s="18">
        <v>0</v>
      </c>
      <c r="N7" s="19">
        <v>1</v>
      </c>
      <c r="O7" s="24">
        <f>(Tabla2248[[#This Row],[Valor de Compra (₡)]]/Tabla2248[[#This Row],[Vida Útil (Años)]])/12</f>
        <v>0</v>
      </c>
      <c r="P7" s="26">
        <v>0</v>
      </c>
      <c r="Q7" s="24">
        <f>Tabla2248[[#This Row],[Depreciación Mensual]]*Tabla2248[[#This Row],['# mes depreciado]]</f>
        <v>0</v>
      </c>
      <c r="R7" s="24">
        <f>Tabla2248[[#This Row],[Valor de Compra (₡)]]-Tabla2248[[#This Row],[Depreciación Acumulada]]</f>
        <v>0</v>
      </c>
    </row>
    <row r="8" spans="2:18">
      <c r="B8" s="16"/>
      <c r="J8" s="17"/>
      <c r="K8" s="18">
        <v>1</v>
      </c>
      <c r="L8" s="23">
        <f>Tabla2248[[#This Row],[Valor de Compra (₡)]]/Tabla2248[[#This Row],[Tipo Cambio]]</f>
        <v>0</v>
      </c>
      <c r="M8" s="18">
        <v>0</v>
      </c>
      <c r="N8" s="19">
        <v>1</v>
      </c>
      <c r="O8" s="24">
        <f>(Tabla2248[[#This Row],[Valor de Compra (₡)]]/Tabla2248[[#This Row],[Vida Útil (Años)]])/12</f>
        <v>0</v>
      </c>
      <c r="P8" s="26">
        <v>0</v>
      </c>
      <c r="Q8" s="24">
        <f>Tabla2248[[#This Row],[Depreciación Mensual]]*Tabla2248[[#This Row],['# mes depreciado]]</f>
        <v>0</v>
      </c>
      <c r="R8" s="24">
        <f>Tabla2248[[#This Row],[Valor de Compra (₡)]]-Tabla2248[[#This Row],[Depreciación Acumulada]]</f>
        <v>0</v>
      </c>
    </row>
    <row r="9" spans="2:18">
      <c r="B9" s="16"/>
      <c r="J9" s="17"/>
      <c r="K9" s="18">
        <v>1</v>
      </c>
      <c r="L9" s="23">
        <f>Tabla2248[[#This Row],[Valor de Compra (₡)]]/Tabla2248[[#This Row],[Tipo Cambio]]</f>
        <v>0</v>
      </c>
      <c r="M9" s="18">
        <v>0</v>
      </c>
      <c r="N9" s="19">
        <v>1</v>
      </c>
      <c r="O9" s="24">
        <f>(Tabla2248[[#This Row],[Valor de Compra (₡)]]/Tabla2248[[#This Row],[Vida Útil (Años)]])/12</f>
        <v>0</v>
      </c>
      <c r="P9" s="26">
        <v>0</v>
      </c>
      <c r="Q9" s="24">
        <f>Tabla2248[[#This Row],[Depreciación Mensual]]*Tabla2248[[#This Row],['# mes depreciado]]</f>
        <v>0</v>
      </c>
      <c r="R9" s="24">
        <f>Tabla2248[[#This Row],[Valor de Compra (₡)]]-Tabla2248[[#This Row],[Depreciación Acumulada]]</f>
        <v>0</v>
      </c>
    </row>
    <row r="10" spans="2:18">
      <c r="B10" s="16"/>
      <c r="J10" s="17"/>
      <c r="K10" s="18">
        <v>1</v>
      </c>
      <c r="L10" s="23">
        <f>Tabla2248[[#This Row],[Valor de Compra (₡)]]/Tabla2248[[#This Row],[Tipo Cambio]]</f>
        <v>0</v>
      </c>
      <c r="M10" s="18">
        <v>0</v>
      </c>
      <c r="N10" s="19">
        <v>1</v>
      </c>
      <c r="O10" s="24">
        <f>(Tabla2248[[#This Row],[Valor de Compra (₡)]]/Tabla2248[[#This Row],[Vida Útil (Años)]])/12</f>
        <v>0</v>
      </c>
      <c r="P10" s="26">
        <v>0</v>
      </c>
      <c r="Q10" s="24">
        <f>Tabla2248[[#This Row],[Depreciación Mensual]]*Tabla2248[[#This Row],['# mes depreciado]]</f>
        <v>0</v>
      </c>
      <c r="R10" s="24">
        <f>Tabla2248[[#This Row],[Valor de Compra (₡)]]-Tabla2248[[#This Row],[Depreciación Acumulada]]</f>
        <v>0</v>
      </c>
    </row>
    <row r="11" spans="2:18">
      <c r="B11" s="16"/>
      <c r="J11" s="17"/>
      <c r="K11" s="18">
        <v>1</v>
      </c>
      <c r="L11" s="23">
        <f>Tabla2248[[#This Row],[Valor de Compra (₡)]]/Tabla2248[[#This Row],[Tipo Cambio]]</f>
        <v>0</v>
      </c>
      <c r="M11" s="18">
        <v>0</v>
      </c>
      <c r="N11" s="19">
        <v>1</v>
      </c>
      <c r="O11" s="24">
        <f>(Tabla2248[[#This Row],[Valor de Compra (₡)]]/Tabla2248[[#This Row],[Vida Útil (Años)]])/12</f>
        <v>0</v>
      </c>
      <c r="P11" s="26">
        <v>0</v>
      </c>
      <c r="Q11" s="24">
        <f>Tabla2248[[#This Row],[Depreciación Mensual]]*Tabla2248[[#This Row],['# mes depreciado]]</f>
        <v>0</v>
      </c>
      <c r="R11" s="24">
        <f>Tabla2248[[#This Row],[Valor de Compra (₡)]]-Tabla2248[[#This Row],[Depreciación Acumulada]]</f>
        <v>0</v>
      </c>
    </row>
    <row r="12" spans="2:18">
      <c r="B12" s="16"/>
      <c r="J12" s="17"/>
      <c r="K12" s="18">
        <v>1</v>
      </c>
      <c r="L12" s="23">
        <f>Tabla2248[[#This Row],[Valor de Compra (₡)]]/Tabla2248[[#This Row],[Tipo Cambio]]</f>
        <v>0</v>
      </c>
      <c r="M12" s="18">
        <v>0</v>
      </c>
      <c r="N12" s="19">
        <v>1</v>
      </c>
      <c r="O12" s="24">
        <f>(Tabla2248[[#This Row],[Valor de Compra (₡)]]/Tabla2248[[#This Row],[Vida Útil (Años)]])/12</f>
        <v>0</v>
      </c>
      <c r="P12" s="26">
        <v>0</v>
      </c>
      <c r="Q12" s="24">
        <f>Tabla2248[[#This Row],[Depreciación Mensual]]*Tabla2248[[#This Row],['# mes depreciado]]</f>
        <v>0</v>
      </c>
      <c r="R12" s="24">
        <f>Tabla2248[[#This Row],[Valor de Compra (₡)]]-Tabla2248[[#This Row],[Depreciación Acumulada]]</f>
        <v>0</v>
      </c>
    </row>
    <row r="13" spans="2:18">
      <c r="B13" s="16"/>
      <c r="J13" s="17"/>
      <c r="K13" s="18">
        <v>1</v>
      </c>
      <c r="L13" s="23">
        <f>Tabla2248[[#This Row],[Valor de Compra (₡)]]/Tabla2248[[#This Row],[Tipo Cambio]]</f>
        <v>0</v>
      </c>
      <c r="M13" s="18">
        <v>0</v>
      </c>
      <c r="N13" s="19">
        <v>1</v>
      </c>
      <c r="O13" s="24">
        <f>(Tabla2248[[#This Row],[Valor de Compra (₡)]]/Tabla2248[[#This Row],[Vida Útil (Años)]])/12</f>
        <v>0</v>
      </c>
      <c r="P13" s="26">
        <v>0</v>
      </c>
      <c r="Q13" s="24">
        <f>Tabla2248[[#This Row],[Depreciación Mensual]]*Tabla2248[[#This Row],['# mes depreciado]]</f>
        <v>0</v>
      </c>
      <c r="R13" s="24">
        <f>Tabla2248[[#This Row],[Valor de Compra (₡)]]-Tabla2248[[#This Row],[Depreciación Acumulada]]</f>
        <v>0</v>
      </c>
    </row>
    <row r="14" spans="2:18">
      <c r="B14" s="16"/>
      <c r="J14" s="17"/>
      <c r="K14" s="18">
        <v>1</v>
      </c>
      <c r="L14" s="23">
        <f>Tabla2248[[#This Row],[Valor de Compra (₡)]]/Tabla2248[[#This Row],[Tipo Cambio]]</f>
        <v>0</v>
      </c>
      <c r="M14" s="18">
        <v>0</v>
      </c>
      <c r="N14" s="19">
        <v>1</v>
      </c>
      <c r="O14" s="24">
        <f>(Tabla2248[[#This Row],[Valor de Compra (₡)]]/Tabla2248[[#This Row],[Vida Útil (Años)]])/12</f>
        <v>0</v>
      </c>
      <c r="P14" s="26">
        <v>0</v>
      </c>
      <c r="Q14" s="24">
        <f>Tabla2248[[#This Row],[Depreciación Mensual]]*Tabla2248[[#This Row],['# mes depreciado]]</f>
        <v>0</v>
      </c>
      <c r="R14" s="24">
        <f>Tabla2248[[#This Row],[Valor de Compra (₡)]]-Tabla2248[[#This Row],[Depreciación Acumulada]]</f>
        <v>0</v>
      </c>
    </row>
    <row r="15" spans="2:18">
      <c r="B15" s="16"/>
      <c r="J15" s="17"/>
      <c r="K15" s="18">
        <v>1</v>
      </c>
      <c r="L15" s="23">
        <f>Tabla2248[[#This Row],[Valor de Compra (₡)]]/Tabla2248[[#This Row],[Tipo Cambio]]</f>
        <v>0</v>
      </c>
      <c r="M15" s="18">
        <v>0</v>
      </c>
      <c r="N15" s="19">
        <v>1</v>
      </c>
      <c r="O15" s="24">
        <f>(Tabla2248[[#This Row],[Valor de Compra (₡)]]/Tabla2248[[#This Row],[Vida Útil (Años)]])/12</f>
        <v>0</v>
      </c>
      <c r="P15" s="26">
        <v>0</v>
      </c>
      <c r="Q15" s="24">
        <f>Tabla2248[[#This Row],[Depreciación Mensual]]*Tabla2248[[#This Row],['# mes depreciado]]</f>
        <v>0</v>
      </c>
      <c r="R15" s="24">
        <f>Tabla2248[[#This Row],[Valor de Compra (₡)]]-Tabla2248[[#This Row],[Depreciación Acumulada]]</f>
        <v>0</v>
      </c>
    </row>
    <row r="16" spans="2:18">
      <c r="B16" s="16"/>
      <c r="J16" s="17"/>
      <c r="K16" s="18">
        <v>1</v>
      </c>
      <c r="L16" s="23">
        <f>Tabla2248[[#This Row],[Valor de Compra (₡)]]/Tabla2248[[#This Row],[Tipo Cambio]]</f>
        <v>0</v>
      </c>
      <c r="M16" s="18">
        <v>0</v>
      </c>
      <c r="N16" s="19">
        <v>1</v>
      </c>
      <c r="O16" s="24">
        <f>(Tabla2248[[#This Row],[Valor de Compra (₡)]]/Tabla2248[[#This Row],[Vida Útil (Años)]])/12</f>
        <v>0</v>
      </c>
      <c r="P16" s="26">
        <v>0</v>
      </c>
      <c r="Q16" s="24">
        <f>Tabla2248[[#This Row],[Depreciación Mensual]]*Tabla2248[[#This Row],['# mes depreciado]]</f>
        <v>0</v>
      </c>
      <c r="R16" s="24">
        <f>Tabla2248[[#This Row],[Valor de Compra (₡)]]-Tabla2248[[#This Row],[Depreciación Acumulada]]</f>
        <v>0</v>
      </c>
    </row>
    <row r="17" spans="2:18">
      <c r="B17" s="16"/>
      <c r="J17" s="17"/>
      <c r="K17" s="18">
        <v>1</v>
      </c>
      <c r="L17" s="23">
        <f>Tabla2248[[#This Row],[Valor de Compra (₡)]]/Tabla2248[[#This Row],[Tipo Cambio]]</f>
        <v>0</v>
      </c>
      <c r="M17" s="18">
        <v>0</v>
      </c>
      <c r="N17" s="19">
        <v>1</v>
      </c>
      <c r="O17" s="24">
        <f>(Tabla2248[[#This Row],[Valor de Compra (₡)]]/Tabla2248[[#This Row],[Vida Útil (Años)]])/12</f>
        <v>0</v>
      </c>
      <c r="P17" s="26">
        <v>0</v>
      </c>
      <c r="Q17" s="24">
        <f>Tabla2248[[#This Row],[Depreciación Mensual]]*Tabla2248[[#This Row],['# mes depreciado]]</f>
        <v>0</v>
      </c>
      <c r="R17" s="24">
        <f>Tabla2248[[#This Row],[Valor de Compra (₡)]]-Tabla2248[[#This Row],[Depreciación Acumulada]]</f>
        <v>0</v>
      </c>
    </row>
    <row r="18" spans="2:18">
      <c r="B18" s="16"/>
      <c r="J18" s="17"/>
      <c r="K18" s="18">
        <v>1</v>
      </c>
      <c r="L18" s="23">
        <f>Tabla2248[[#This Row],[Valor de Compra (₡)]]/Tabla2248[[#This Row],[Tipo Cambio]]</f>
        <v>0</v>
      </c>
      <c r="M18" s="18">
        <v>0</v>
      </c>
      <c r="N18" s="19">
        <v>1</v>
      </c>
      <c r="O18" s="24">
        <f>(Tabla2248[[#This Row],[Valor de Compra (₡)]]/Tabla2248[[#This Row],[Vida Útil (Años)]])/12</f>
        <v>0</v>
      </c>
      <c r="P18" s="26">
        <v>0</v>
      </c>
      <c r="Q18" s="24">
        <f>Tabla2248[[#This Row],[Depreciación Mensual]]*Tabla2248[[#This Row],['# mes depreciado]]</f>
        <v>0</v>
      </c>
      <c r="R18" s="24">
        <f>Tabla2248[[#This Row],[Valor de Compra (₡)]]-Tabla2248[[#This Row],[Depreciación Acumulada]]</f>
        <v>0</v>
      </c>
    </row>
    <row r="19" spans="2:18">
      <c r="B19" s="16"/>
      <c r="J19" s="17"/>
      <c r="K19" s="18">
        <v>1</v>
      </c>
      <c r="L19" s="23">
        <f>Tabla2248[[#This Row],[Valor de Compra (₡)]]/Tabla2248[[#This Row],[Tipo Cambio]]</f>
        <v>0</v>
      </c>
      <c r="M19" s="18">
        <v>0</v>
      </c>
      <c r="N19" s="19">
        <v>1</v>
      </c>
      <c r="O19" s="24">
        <f>(Tabla2248[[#This Row],[Valor de Compra (₡)]]/Tabla2248[[#This Row],[Vida Útil (Años)]])/12</f>
        <v>0</v>
      </c>
      <c r="P19" s="26">
        <v>0</v>
      </c>
      <c r="Q19" s="24">
        <f>Tabla2248[[#This Row],[Depreciación Mensual]]*Tabla2248[[#This Row],['# mes depreciado]]</f>
        <v>0</v>
      </c>
      <c r="R19" s="24">
        <f>Tabla2248[[#This Row],[Valor de Compra (₡)]]-Tabla2248[[#This Row],[Depreciación Acumulada]]</f>
        <v>0</v>
      </c>
    </row>
    <row r="20" spans="2:18">
      <c r="B20" s="16"/>
      <c r="J20" s="17"/>
      <c r="K20" s="18">
        <v>1</v>
      </c>
      <c r="L20" s="23">
        <f>Tabla2248[[#This Row],[Valor de Compra (₡)]]/Tabla2248[[#This Row],[Tipo Cambio]]</f>
        <v>0</v>
      </c>
      <c r="M20" s="18">
        <v>0</v>
      </c>
      <c r="N20" s="19">
        <v>1</v>
      </c>
      <c r="O20" s="24">
        <f>(Tabla2248[[#This Row],[Valor de Compra (₡)]]/Tabla2248[[#This Row],[Vida Útil (Años)]])/12</f>
        <v>0</v>
      </c>
      <c r="P20" s="26">
        <v>0</v>
      </c>
      <c r="Q20" s="24">
        <f>Tabla2248[[#This Row],[Depreciación Mensual]]*Tabla2248[[#This Row],['# mes depreciado]]</f>
        <v>0</v>
      </c>
      <c r="R20" s="24">
        <f>Tabla2248[[#This Row],[Valor de Compra (₡)]]-Tabla2248[[#This Row],[Depreciación Acumulada]]</f>
        <v>0</v>
      </c>
    </row>
    <row r="21" spans="2:18">
      <c r="B21" s="16"/>
      <c r="J21" s="17"/>
      <c r="K21" s="18">
        <v>1</v>
      </c>
      <c r="L21" s="23">
        <f>Tabla2248[[#This Row],[Valor de Compra (₡)]]/Tabla2248[[#This Row],[Tipo Cambio]]</f>
        <v>0</v>
      </c>
      <c r="M21" s="18">
        <v>0</v>
      </c>
      <c r="N21" s="19">
        <v>1</v>
      </c>
      <c r="O21" s="24">
        <f>(Tabla2248[[#This Row],[Valor de Compra (₡)]]/Tabla2248[[#This Row],[Vida Útil (Años)]])/12</f>
        <v>0</v>
      </c>
      <c r="P21" s="26">
        <v>0</v>
      </c>
      <c r="Q21" s="24">
        <f>Tabla2248[[#This Row],[Depreciación Mensual]]*Tabla2248[[#This Row],['# mes depreciado]]</f>
        <v>0</v>
      </c>
      <c r="R21" s="24">
        <f>Tabla2248[[#This Row],[Valor de Compra (₡)]]-Tabla2248[[#This Row],[Depreciación Acumulada]]</f>
        <v>0</v>
      </c>
    </row>
    <row r="22" spans="2:18">
      <c r="B22" s="16"/>
      <c r="J22" s="17"/>
      <c r="K22" s="18">
        <v>1</v>
      </c>
      <c r="L22" s="23">
        <f>Tabla2248[[#This Row],[Valor de Compra (₡)]]/Tabla2248[[#This Row],[Tipo Cambio]]</f>
        <v>0</v>
      </c>
      <c r="M22" s="18">
        <v>0</v>
      </c>
      <c r="N22" s="19">
        <v>1</v>
      </c>
      <c r="O22" s="24">
        <f>(Tabla2248[[#This Row],[Valor de Compra (₡)]]/Tabla2248[[#This Row],[Vida Útil (Años)]])/12</f>
        <v>0</v>
      </c>
      <c r="P22" s="26">
        <v>0</v>
      </c>
      <c r="Q22" s="24">
        <f>Tabla2248[[#This Row],[Depreciación Mensual]]*Tabla2248[[#This Row],['# mes depreciado]]</f>
        <v>0</v>
      </c>
      <c r="R22" s="24">
        <f>Tabla2248[[#This Row],[Valor de Compra (₡)]]-Tabla2248[[#This Row],[Depreciación Acumulada]]</f>
        <v>0</v>
      </c>
    </row>
    <row r="23" spans="2:18">
      <c r="B23" s="16"/>
      <c r="J23" s="17"/>
      <c r="K23" s="18">
        <v>1</v>
      </c>
      <c r="L23" s="23">
        <f>Tabla2248[[#This Row],[Valor de Compra (₡)]]/Tabla2248[[#This Row],[Tipo Cambio]]</f>
        <v>0</v>
      </c>
      <c r="M23" s="18">
        <v>0</v>
      </c>
      <c r="N23" s="19">
        <v>1</v>
      </c>
      <c r="O23" s="24">
        <f>(Tabla2248[[#This Row],[Valor de Compra (₡)]]/Tabla2248[[#This Row],[Vida Útil (Años)]])/12</f>
        <v>0</v>
      </c>
      <c r="P23" s="26">
        <v>0</v>
      </c>
      <c r="Q23" s="24">
        <f>Tabla2248[[#This Row],[Depreciación Mensual]]*Tabla2248[[#This Row],['# mes depreciado]]</f>
        <v>0</v>
      </c>
      <c r="R23" s="24">
        <f>Tabla2248[[#This Row],[Valor de Compra (₡)]]-Tabla2248[[#This Row],[Depreciación Acumulada]]</f>
        <v>0</v>
      </c>
    </row>
    <row r="24" spans="2:18">
      <c r="B24" s="16"/>
      <c r="J24" s="17"/>
      <c r="K24" s="18">
        <v>1</v>
      </c>
      <c r="L24" s="23">
        <f>Tabla2248[[#This Row],[Valor de Compra (₡)]]/Tabla2248[[#This Row],[Tipo Cambio]]</f>
        <v>0</v>
      </c>
      <c r="M24" s="18">
        <v>0</v>
      </c>
      <c r="N24" s="19">
        <v>1</v>
      </c>
      <c r="O24" s="24">
        <f>(Tabla2248[[#This Row],[Valor de Compra (₡)]]/Tabla2248[[#This Row],[Vida Útil (Años)]])/12</f>
        <v>0</v>
      </c>
      <c r="P24" s="26">
        <v>0</v>
      </c>
      <c r="Q24" s="24">
        <f>Tabla2248[[#This Row],[Depreciación Mensual]]*Tabla2248[[#This Row],['# mes depreciado]]</f>
        <v>0</v>
      </c>
      <c r="R24" s="24">
        <f>Tabla2248[[#This Row],[Valor de Compra (₡)]]-Tabla2248[[#This Row],[Depreciación Acumulada]]</f>
        <v>0</v>
      </c>
    </row>
    <row r="25" spans="2:18">
      <c r="B25" s="16"/>
      <c r="J25" s="17"/>
      <c r="K25" s="18">
        <v>1</v>
      </c>
      <c r="L25" s="23">
        <f>Tabla2248[[#This Row],[Valor de Compra (₡)]]/Tabla2248[[#This Row],[Tipo Cambio]]</f>
        <v>0</v>
      </c>
      <c r="M25" s="18">
        <v>0</v>
      </c>
      <c r="N25" s="19">
        <v>1</v>
      </c>
      <c r="O25" s="24">
        <f>(Tabla2248[[#This Row],[Valor de Compra (₡)]]/Tabla2248[[#This Row],[Vida Útil (Años)]])/12</f>
        <v>0</v>
      </c>
      <c r="P25" s="26">
        <v>0</v>
      </c>
      <c r="Q25" s="24">
        <f>Tabla2248[[#This Row],[Depreciación Mensual]]*Tabla2248[[#This Row],['# mes depreciado]]</f>
        <v>0</v>
      </c>
      <c r="R25" s="24">
        <f>Tabla2248[[#This Row],[Valor de Compra (₡)]]-Tabla2248[[#This Row],[Depreciación Acumulada]]</f>
        <v>0</v>
      </c>
    </row>
    <row r="26" spans="2:18">
      <c r="B26" s="16"/>
      <c r="J26" s="17"/>
      <c r="K26" s="18">
        <v>1</v>
      </c>
      <c r="L26" s="23">
        <f>Tabla2248[[#This Row],[Valor de Compra (₡)]]/Tabla2248[[#This Row],[Tipo Cambio]]</f>
        <v>0</v>
      </c>
      <c r="M26" s="18">
        <v>0</v>
      </c>
      <c r="N26" s="19">
        <v>1</v>
      </c>
      <c r="O26" s="24">
        <f>(Tabla2248[[#This Row],[Valor de Compra (₡)]]/Tabla2248[[#This Row],[Vida Útil (Años)]])/12</f>
        <v>0</v>
      </c>
      <c r="P26" s="26">
        <v>0</v>
      </c>
      <c r="Q26" s="24">
        <f>Tabla2248[[#This Row],[Depreciación Mensual]]*Tabla2248[[#This Row],['# mes depreciado]]</f>
        <v>0</v>
      </c>
      <c r="R26" s="24">
        <f>Tabla2248[[#This Row],[Valor de Compra (₡)]]-Tabla2248[[#This Row],[Depreciación Acumulada]]</f>
        <v>0</v>
      </c>
    </row>
    <row r="27" spans="2:18">
      <c r="B27" s="16"/>
      <c r="J27" s="17"/>
      <c r="K27" s="18">
        <v>1</v>
      </c>
      <c r="L27" s="23">
        <f>Tabla2248[[#This Row],[Valor de Compra (₡)]]/Tabla2248[[#This Row],[Tipo Cambio]]</f>
        <v>0</v>
      </c>
      <c r="M27" s="18">
        <v>0</v>
      </c>
      <c r="N27" s="19">
        <v>1</v>
      </c>
      <c r="O27" s="24">
        <f>(Tabla2248[[#This Row],[Valor de Compra (₡)]]/Tabla2248[[#This Row],[Vida Útil (Años)]])/12</f>
        <v>0</v>
      </c>
      <c r="P27" s="26">
        <v>0</v>
      </c>
      <c r="Q27" s="24">
        <f>Tabla2248[[#This Row],[Depreciación Mensual]]*Tabla2248[[#This Row],['# mes depreciado]]</f>
        <v>0</v>
      </c>
      <c r="R27" s="24">
        <f>Tabla2248[[#This Row],[Valor de Compra (₡)]]-Tabla2248[[#This Row],[Depreciación Acumulada]]</f>
        <v>0</v>
      </c>
    </row>
    <row r="28" spans="2:18">
      <c r="B28" s="16"/>
      <c r="J28" s="17"/>
      <c r="K28" s="18">
        <v>1</v>
      </c>
      <c r="L28" s="23">
        <f>Tabla2248[[#This Row],[Valor de Compra (₡)]]/Tabla2248[[#This Row],[Tipo Cambio]]</f>
        <v>0</v>
      </c>
      <c r="M28" s="18">
        <v>0</v>
      </c>
      <c r="N28" s="19">
        <v>1</v>
      </c>
      <c r="O28" s="24">
        <f>(Tabla2248[[#This Row],[Valor de Compra (₡)]]/Tabla2248[[#This Row],[Vida Útil (Años)]])/12</f>
        <v>0</v>
      </c>
      <c r="P28" s="26">
        <v>0</v>
      </c>
      <c r="Q28" s="24">
        <f>Tabla2248[[#This Row],[Depreciación Mensual]]*Tabla2248[[#This Row],['# mes depreciado]]</f>
        <v>0</v>
      </c>
      <c r="R28" s="24">
        <f>Tabla2248[[#This Row],[Valor de Compra (₡)]]-Tabla2248[[#This Row],[Depreciación Acumulada]]</f>
        <v>0</v>
      </c>
    </row>
    <row r="29" spans="2:18">
      <c r="B29" s="16"/>
      <c r="J29" s="17"/>
      <c r="K29" s="18">
        <v>1</v>
      </c>
      <c r="L29" s="23">
        <f>Tabla2248[[#This Row],[Valor de Compra (₡)]]/Tabla2248[[#This Row],[Tipo Cambio]]</f>
        <v>0</v>
      </c>
      <c r="M29" s="18">
        <v>0</v>
      </c>
      <c r="N29" s="19">
        <v>1</v>
      </c>
      <c r="O29" s="24">
        <f>(Tabla2248[[#This Row],[Valor de Compra (₡)]]/Tabla2248[[#This Row],[Vida Útil (Años)]])/12</f>
        <v>0</v>
      </c>
      <c r="P29" s="26">
        <v>0</v>
      </c>
      <c r="Q29" s="24">
        <f>Tabla2248[[#This Row],[Depreciación Mensual]]*Tabla2248[[#This Row],['# mes depreciado]]</f>
        <v>0</v>
      </c>
      <c r="R29" s="24">
        <f>Tabla2248[[#This Row],[Valor de Compra (₡)]]-Tabla2248[[#This Row],[Depreciación Acumulada]]</f>
        <v>0</v>
      </c>
    </row>
    <row r="30" spans="2:18">
      <c r="B30" s="16"/>
      <c r="J30" s="17"/>
      <c r="K30" s="18">
        <v>1</v>
      </c>
      <c r="L30" s="23">
        <f>Tabla2248[[#This Row],[Valor de Compra (₡)]]/Tabla2248[[#This Row],[Tipo Cambio]]</f>
        <v>0</v>
      </c>
      <c r="M30" s="18">
        <v>0</v>
      </c>
      <c r="N30" s="19">
        <v>1</v>
      </c>
      <c r="O30" s="24">
        <f>(Tabla2248[[#This Row],[Valor de Compra (₡)]]/Tabla2248[[#This Row],[Vida Útil (Años)]])/12</f>
        <v>0</v>
      </c>
      <c r="P30" s="26">
        <v>0</v>
      </c>
      <c r="Q30" s="24">
        <f>Tabla2248[[#This Row],[Depreciación Mensual]]*Tabla2248[[#This Row],['# mes depreciado]]</f>
        <v>0</v>
      </c>
      <c r="R30" s="24">
        <f>Tabla2248[[#This Row],[Valor de Compra (₡)]]-Tabla2248[[#This Row],[Depreciación Acumulada]]</f>
        <v>0</v>
      </c>
    </row>
    <row r="32" spans="2:18" ht="32" customHeight="1" thickBot="1">
      <c r="B32" s="48" t="s">
        <v>16</v>
      </c>
      <c r="C32" s="48"/>
      <c r="D32" s="48"/>
      <c r="E32" s="48"/>
      <c r="F32" s="48"/>
      <c r="G32" s="48"/>
      <c r="H32" s="48"/>
      <c r="I32" s="48"/>
      <c r="J32" s="48"/>
      <c r="K32" s="48"/>
      <c r="L32" s="27">
        <f>SUM(Tabla2248[Valor de Compra ($)])</f>
        <v>0</v>
      </c>
      <c r="M32" s="28">
        <f>SUM(Tabla2248[Valor de Compra (₡)])</f>
        <v>0</v>
      </c>
      <c r="N32" s="29"/>
      <c r="O32" s="28">
        <f>SUM(Tabla2248[Depreciación Mensual])</f>
        <v>0</v>
      </c>
      <c r="P32" s="28"/>
      <c r="Q32" s="28">
        <f>SUM(Tabla2248[Depreciación Acumulada])</f>
        <v>0</v>
      </c>
      <c r="R32" s="28">
        <f>SUM(Tabla2248[Valor en Libros])</f>
        <v>0</v>
      </c>
    </row>
    <row r="33" ht="17" thickTop="1"/>
  </sheetData>
  <sheetProtection algorithmName="SHA-512" hashValue="qHMdrFGiCXadeMXtmTchRzOhRdxRsuIdchH5H7m1WrnA0oKm92QqqMmuOOb5ou9aXl0lday98e7w7GCWoMmKDw==" saltValue="wmJIdkpIlEkarj/qjNsjiQ==" spinCount="100000" sheet="1"/>
  <mergeCells count="1">
    <mergeCell ref="B32:K32"/>
  </mergeCells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6F572E6-7B2B-CD44-8B0A-8D6807BEF1E7}">
          <x14:formula1>
            <xm:f>Instrucciones!$B$29:$B$48</xm:f>
          </x14:formula1>
          <xm:sqref>C6:C30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5D087-802F-9F4C-AA58-E7D98B77C1FB}">
  <dimension ref="B3:R33"/>
  <sheetViews>
    <sheetView showGridLines="0" workbookViewId="0">
      <selection activeCell="L7" sqref="L7"/>
    </sheetView>
  </sheetViews>
  <sheetFormatPr baseColWidth="10" defaultRowHeight="16"/>
  <cols>
    <col min="1" max="1" width="4.33203125" style="12" customWidth="1"/>
    <col min="2" max="2" width="25.5" style="12" customWidth="1"/>
    <col min="3" max="3" width="27.5" style="12" customWidth="1"/>
    <col min="4" max="4" width="39.33203125" style="12" customWidth="1"/>
    <col min="5" max="5" width="26.1640625" style="12" customWidth="1"/>
    <col min="6" max="6" width="28.1640625" style="12" customWidth="1"/>
    <col min="7" max="7" width="23.33203125" style="12" customWidth="1"/>
    <col min="8" max="8" width="16.33203125" style="12" customWidth="1"/>
    <col min="9" max="9" width="13.83203125" style="12" customWidth="1"/>
    <col min="10" max="10" width="26.83203125" style="12" customWidth="1"/>
    <col min="11" max="11" width="19.1640625" style="12" customWidth="1"/>
    <col min="12" max="12" width="28.5" style="13" customWidth="1"/>
    <col min="13" max="13" width="28.5" style="12" customWidth="1"/>
    <col min="14" max="14" width="15.5" style="12" customWidth="1"/>
    <col min="15" max="15" width="28.5" style="12" customWidth="1"/>
    <col min="16" max="16" width="14.83203125" style="12" customWidth="1"/>
    <col min="17" max="18" width="28.5" style="12" customWidth="1"/>
    <col min="19" max="16384" width="10.83203125" style="12"/>
  </cols>
  <sheetData>
    <row r="3" spans="2:18" ht="23" thickBot="1">
      <c r="B3" s="10" t="s">
        <v>18</v>
      </c>
      <c r="C3" s="11" t="s">
        <v>17</v>
      </c>
    </row>
    <row r="5" spans="2:18" s="15" customFormat="1" ht="44" customHeight="1">
      <c r="B5" s="14" t="s">
        <v>0</v>
      </c>
      <c r="C5" s="14" t="s">
        <v>2</v>
      </c>
      <c r="D5" s="14" t="s">
        <v>1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  <c r="M5" s="14" t="s">
        <v>11</v>
      </c>
      <c r="N5" s="14" t="s">
        <v>12</v>
      </c>
      <c r="O5" s="14" t="s">
        <v>13</v>
      </c>
      <c r="P5" s="25" t="s">
        <v>47</v>
      </c>
      <c r="Q5" s="14" t="s">
        <v>14</v>
      </c>
      <c r="R5" s="14" t="s">
        <v>15</v>
      </c>
    </row>
    <row r="6" spans="2:18">
      <c r="B6" s="16"/>
      <c r="J6" s="17"/>
      <c r="K6" s="18">
        <v>1</v>
      </c>
      <c r="L6" s="23">
        <f>Tabla2247[[#This Row],[Valor de Compra (₡)]]/Tabla2247[[#This Row],[Tipo Cambio]]</f>
        <v>0</v>
      </c>
      <c r="M6" s="18">
        <v>0</v>
      </c>
      <c r="N6" s="19">
        <v>1</v>
      </c>
      <c r="O6" s="24">
        <f>(Tabla2247[[#This Row],[Valor de Compra (₡)]]/Tabla2247[[#This Row],[Vida Útil (Años)]])/12</f>
        <v>0</v>
      </c>
      <c r="P6" s="16">
        <v>0</v>
      </c>
      <c r="Q6" s="24">
        <f>Tabla2247[[#This Row],['# mes depreciado]]*Tabla2247[[#This Row],[Depreciación Mensual]]</f>
        <v>0</v>
      </c>
      <c r="R6" s="24">
        <f>Tabla2247[[#This Row],[Valor de Compra (₡)]]-Tabla2247[[#This Row],[Depreciación Acumulada]]</f>
        <v>0</v>
      </c>
    </row>
    <row r="7" spans="2:18">
      <c r="B7" s="16"/>
      <c r="J7" s="17"/>
      <c r="K7" s="18">
        <v>1</v>
      </c>
      <c r="L7" s="23">
        <f>Tabla2247[[#This Row],[Valor de Compra (₡)]]/Tabla2247[[#This Row],[Tipo Cambio]]</f>
        <v>0</v>
      </c>
      <c r="M7" s="18">
        <v>0</v>
      </c>
      <c r="N7" s="19">
        <v>1</v>
      </c>
      <c r="O7" s="24">
        <f>(Tabla2247[[#This Row],[Valor de Compra (₡)]]/Tabla2247[[#This Row],[Vida Útil (Años)]])/12</f>
        <v>0</v>
      </c>
      <c r="P7" s="16">
        <v>0</v>
      </c>
      <c r="Q7" s="24">
        <f>Tabla2247[[#This Row],['# mes depreciado]]*Tabla2247[[#This Row],[Depreciación Mensual]]</f>
        <v>0</v>
      </c>
      <c r="R7" s="24">
        <f>Tabla2247[[#This Row],[Valor de Compra (₡)]]-Tabla2247[[#This Row],[Depreciación Acumulada]]</f>
        <v>0</v>
      </c>
    </row>
    <row r="8" spans="2:18">
      <c r="B8" s="16"/>
      <c r="J8" s="17"/>
      <c r="K8" s="18">
        <v>1</v>
      </c>
      <c r="L8" s="23">
        <f>Tabla2247[[#This Row],[Valor de Compra (₡)]]/Tabla2247[[#This Row],[Tipo Cambio]]</f>
        <v>0</v>
      </c>
      <c r="M8" s="18">
        <v>0</v>
      </c>
      <c r="N8" s="19">
        <v>1</v>
      </c>
      <c r="O8" s="24">
        <f>(Tabla2247[[#This Row],[Valor de Compra (₡)]]/Tabla2247[[#This Row],[Vida Útil (Años)]])/12</f>
        <v>0</v>
      </c>
      <c r="P8" s="16">
        <v>0</v>
      </c>
      <c r="Q8" s="24">
        <f>Tabla2247[[#This Row],['# mes depreciado]]*Tabla2247[[#This Row],[Depreciación Mensual]]</f>
        <v>0</v>
      </c>
      <c r="R8" s="24">
        <f>Tabla2247[[#This Row],[Valor de Compra (₡)]]-Tabla2247[[#This Row],[Depreciación Acumulada]]</f>
        <v>0</v>
      </c>
    </row>
    <row r="9" spans="2:18">
      <c r="B9" s="16"/>
      <c r="J9" s="17"/>
      <c r="K9" s="18">
        <v>1</v>
      </c>
      <c r="L9" s="23">
        <f>Tabla2247[[#This Row],[Valor de Compra (₡)]]/Tabla2247[[#This Row],[Tipo Cambio]]</f>
        <v>0</v>
      </c>
      <c r="M9" s="18">
        <v>0</v>
      </c>
      <c r="N9" s="19">
        <v>1</v>
      </c>
      <c r="O9" s="24">
        <f>(Tabla2247[[#This Row],[Valor de Compra (₡)]]/Tabla2247[[#This Row],[Vida Útil (Años)]])/12</f>
        <v>0</v>
      </c>
      <c r="P9" s="16">
        <v>0</v>
      </c>
      <c r="Q9" s="24">
        <f>Tabla2247[[#This Row],['# mes depreciado]]*Tabla2247[[#This Row],[Depreciación Mensual]]</f>
        <v>0</v>
      </c>
      <c r="R9" s="24">
        <f>Tabla2247[[#This Row],[Valor de Compra (₡)]]-Tabla2247[[#This Row],[Depreciación Acumulada]]</f>
        <v>0</v>
      </c>
    </row>
    <row r="10" spans="2:18">
      <c r="B10" s="16"/>
      <c r="J10" s="17"/>
      <c r="K10" s="18">
        <v>1</v>
      </c>
      <c r="L10" s="23">
        <f>Tabla2247[[#This Row],[Valor de Compra (₡)]]/Tabla2247[[#This Row],[Tipo Cambio]]</f>
        <v>0</v>
      </c>
      <c r="M10" s="18">
        <v>0</v>
      </c>
      <c r="N10" s="19">
        <v>1</v>
      </c>
      <c r="O10" s="24">
        <f>(Tabla2247[[#This Row],[Valor de Compra (₡)]]/Tabla2247[[#This Row],[Vida Útil (Años)]])/12</f>
        <v>0</v>
      </c>
      <c r="P10" s="16">
        <v>0</v>
      </c>
      <c r="Q10" s="24">
        <f>Tabla2247[[#This Row],['# mes depreciado]]*Tabla2247[[#This Row],[Depreciación Mensual]]</f>
        <v>0</v>
      </c>
      <c r="R10" s="24">
        <f>Tabla2247[[#This Row],[Valor de Compra (₡)]]-Tabla2247[[#This Row],[Depreciación Acumulada]]</f>
        <v>0</v>
      </c>
    </row>
    <row r="11" spans="2:18">
      <c r="B11" s="16"/>
      <c r="J11" s="17"/>
      <c r="K11" s="18">
        <v>1</v>
      </c>
      <c r="L11" s="23">
        <f>Tabla2247[[#This Row],[Valor de Compra (₡)]]/Tabla2247[[#This Row],[Tipo Cambio]]</f>
        <v>0</v>
      </c>
      <c r="M11" s="18">
        <v>0</v>
      </c>
      <c r="N11" s="19">
        <v>1</v>
      </c>
      <c r="O11" s="24">
        <f>(Tabla2247[[#This Row],[Valor de Compra (₡)]]/Tabla2247[[#This Row],[Vida Útil (Años)]])/12</f>
        <v>0</v>
      </c>
      <c r="P11" s="16">
        <v>0</v>
      </c>
      <c r="Q11" s="24">
        <f>Tabla2247[[#This Row],['# mes depreciado]]*Tabla2247[[#This Row],[Depreciación Mensual]]</f>
        <v>0</v>
      </c>
      <c r="R11" s="24">
        <f>Tabla2247[[#This Row],[Valor de Compra (₡)]]-Tabla2247[[#This Row],[Depreciación Acumulada]]</f>
        <v>0</v>
      </c>
    </row>
    <row r="12" spans="2:18">
      <c r="B12" s="16"/>
      <c r="J12" s="17"/>
      <c r="K12" s="18">
        <v>1</v>
      </c>
      <c r="L12" s="23">
        <f>Tabla2247[[#This Row],[Valor de Compra (₡)]]/Tabla2247[[#This Row],[Tipo Cambio]]</f>
        <v>0</v>
      </c>
      <c r="M12" s="18">
        <v>0</v>
      </c>
      <c r="N12" s="19">
        <v>1</v>
      </c>
      <c r="O12" s="24">
        <f>(Tabla2247[[#This Row],[Valor de Compra (₡)]]/Tabla2247[[#This Row],[Vida Útil (Años)]])/12</f>
        <v>0</v>
      </c>
      <c r="P12" s="16">
        <v>0</v>
      </c>
      <c r="Q12" s="24">
        <f>Tabla2247[[#This Row],['# mes depreciado]]*Tabla2247[[#This Row],[Depreciación Mensual]]</f>
        <v>0</v>
      </c>
      <c r="R12" s="24">
        <f>Tabla2247[[#This Row],[Valor de Compra (₡)]]-Tabla2247[[#This Row],[Depreciación Acumulada]]</f>
        <v>0</v>
      </c>
    </row>
    <row r="13" spans="2:18">
      <c r="B13" s="16"/>
      <c r="J13" s="17"/>
      <c r="K13" s="18">
        <v>1</v>
      </c>
      <c r="L13" s="23">
        <f>Tabla2247[[#This Row],[Valor de Compra (₡)]]/Tabla2247[[#This Row],[Tipo Cambio]]</f>
        <v>0</v>
      </c>
      <c r="M13" s="18">
        <v>0</v>
      </c>
      <c r="N13" s="19">
        <v>1</v>
      </c>
      <c r="O13" s="24">
        <f>(Tabla2247[[#This Row],[Valor de Compra (₡)]]/Tabla2247[[#This Row],[Vida Útil (Años)]])/12</f>
        <v>0</v>
      </c>
      <c r="P13" s="16">
        <v>0</v>
      </c>
      <c r="Q13" s="24">
        <f>Tabla2247[[#This Row],['# mes depreciado]]*Tabla2247[[#This Row],[Depreciación Mensual]]</f>
        <v>0</v>
      </c>
      <c r="R13" s="24">
        <f>Tabla2247[[#This Row],[Valor de Compra (₡)]]-Tabla2247[[#This Row],[Depreciación Acumulada]]</f>
        <v>0</v>
      </c>
    </row>
    <row r="14" spans="2:18">
      <c r="B14" s="16"/>
      <c r="J14" s="17"/>
      <c r="K14" s="18">
        <v>1</v>
      </c>
      <c r="L14" s="23">
        <f>Tabla2247[[#This Row],[Valor de Compra (₡)]]/Tabla2247[[#This Row],[Tipo Cambio]]</f>
        <v>0</v>
      </c>
      <c r="M14" s="18">
        <v>0</v>
      </c>
      <c r="N14" s="19">
        <v>1</v>
      </c>
      <c r="O14" s="24">
        <f>(Tabla2247[[#This Row],[Valor de Compra (₡)]]/Tabla2247[[#This Row],[Vida Útil (Años)]])/12</f>
        <v>0</v>
      </c>
      <c r="P14" s="16">
        <v>0</v>
      </c>
      <c r="Q14" s="24">
        <f>Tabla2247[[#This Row],['# mes depreciado]]*Tabla2247[[#This Row],[Depreciación Mensual]]</f>
        <v>0</v>
      </c>
      <c r="R14" s="24">
        <f>Tabla2247[[#This Row],[Valor de Compra (₡)]]-Tabla2247[[#This Row],[Depreciación Acumulada]]</f>
        <v>0</v>
      </c>
    </row>
    <row r="15" spans="2:18">
      <c r="B15" s="16"/>
      <c r="J15" s="17"/>
      <c r="K15" s="18">
        <v>1</v>
      </c>
      <c r="L15" s="23">
        <f>Tabla2247[[#This Row],[Valor de Compra (₡)]]/Tabla2247[[#This Row],[Tipo Cambio]]</f>
        <v>0</v>
      </c>
      <c r="M15" s="18">
        <v>0</v>
      </c>
      <c r="N15" s="19">
        <v>1</v>
      </c>
      <c r="O15" s="24">
        <f>(Tabla2247[[#This Row],[Valor de Compra (₡)]]/Tabla2247[[#This Row],[Vida Útil (Años)]])/12</f>
        <v>0</v>
      </c>
      <c r="P15" s="16">
        <v>0</v>
      </c>
      <c r="Q15" s="24">
        <f>Tabla2247[[#This Row],['# mes depreciado]]*Tabla2247[[#This Row],[Depreciación Mensual]]</f>
        <v>0</v>
      </c>
      <c r="R15" s="24">
        <f>Tabla2247[[#This Row],[Valor de Compra (₡)]]-Tabla2247[[#This Row],[Depreciación Acumulada]]</f>
        <v>0</v>
      </c>
    </row>
    <row r="16" spans="2:18">
      <c r="B16" s="16"/>
      <c r="J16" s="17"/>
      <c r="K16" s="18">
        <v>1</v>
      </c>
      <c r="L16" s="23">
        <f>Tabla2247[[#This Row],[Valor de Compra (₡)]]/Tabla2247[[#This Row],[Tipo Cambio]]</f>
        <v>0</v>
      </c>
      <c r="M16" s="18">
        <v>0</v>
      </c>
      <c r="N16" s="19">
        <v>1</v>
      </c>
      <c r="O16" s="24">
        <f>(Tabla2247[[#This Row],[Valor de Compra (₡)]]/Tabla2247[[#This Row],[Vida Útil (Años)]])/12</f>
        <v>0</v>
      </c>
      <c r="P16" s="16">
        <v>0</v>
      </c>
      <c r="Q16" s="24">
        <f>Tabla2247[[#This Row],['# mes depreciado]]*Tabla2247[[#This Row],[Depreciación Mensual]]</f>
        <v>0</v>
      </c>
      <c r="R16" s="24">
        <f>Tabla2247[[#This Row],[Valor de Compra (₡)]]-Tabla2247[[#This Row],[Depreciación Acumulada]]</f>
        <v>0</v>
      </c>
    </row>
    <row r="17" spans="2:18">
      <c r="B17" s="16"/>
      <c r="J17" s="17"/>
      <c r="K17" s="18">
        <v>1</v>
      </c>
      <c r="L17" s="23">
        <f>Tabla2247[[#This Row],[Valor de Compra (₡)]]/Tabla2247[[#This Row],[Tipo Cambio]]</f>
        <v>0</v>
      </c>
      <c r="M17" s="18">
        <v>0</v>
      </c>
      <c r="N17" s="19">
        <v>1</v>
      </c>
      <c r="O17" s="24">
        <f>(Tabla2247[[#This Row],[Valor de Compra (₡)]]/Tabla2247[[#This Row],[Vida Útil (Años)]])/12</f>
        <v>0</v>
      </c>
      <c r="P17" s="16">
        <v>0</v>
      </c>
      <c r="Q17" s="24">
        <f>Tabla2247[[#This Row],['# mes depreciado]]*Tabla2247[[#This Row],[Depreciación Mensual]]</f>
        <v>0</v>
      </c>
      <c r="R17" s="24">
        <f>Tabla2247[[#This Row],[Valor de Compra (₡)]]-Tabla2247[[#This Row],[Depreciación Acumulada]]</f>
        <v>0</v>
      </c>
    </row>
    <row r="18" spans="2:18">
      <c r="B18" s="16"/>
      <c r="J18" s="17"/>
      <c r="K18" s="18">
        <v>1</v>
      </c>
      <c r="L18" s="23">
        <f>Tabla2247[[#This Row],[Valor de Compra (₡)]]/Tabla2247[[#This Row],[Tipo Cambio]]</f>
        <v>0</v>
      </c>
      <c r="M18" s="18">
        <v>0</v>
      </c>
      <c r="N18" s="19">
        <v>1</v>
      </c>
      <c r="O18" s="24">
        <f>(Tabla2247[[#This Row],[Valor de Compra (₡)]]/Tabla2247[[#This Row],[Vida Útil (Años)]])/12</f>
        <v>0</v>
      </c>
      <c r="P18" s="16">
        <v>0</v>
      </c>
      <c r="Q18" s="24">
        <f>Tabla2247[[#This Row],['# mes depreciado]]*Tabla2247[[#This Row],[Depreciación Mensual]]</f>
        <v>0</v>
      </c>
      <c r="R18" s="24">
        <f>Tabla2247[[#This Row],[Valor de Compra (₡)]]-Tabla2247[[#This Row],[Depreciación Acumulada]]</f>
        <v>0</v>
      </c>
    </row>
    <row r="19" spans="2:18">
      <c r="B19" s="16"/>
      <c r="J19" s="17"/>
      <c r="K19" s="18">
        <v>1</v>
      </c>
      <c r="L19" s="23">
        <f>Tabla2247[[#This Row],[Valor de Compra (₡)]]/Tabla2247[[#This Row],[Tipo Cambio]]</f>
        <v>0</v>
      </c>
      <c r="M19" s="18">
        <v>0</v>
      </c>
      <c r="N19" s="19">
        <v>1</v>
      </c>
      <c r="O19" s="24">
        <f>(Tabla2247[[#This Row],[Valor de Compra (₡)]]/Tabla2247[[#This Row],[Vida Útil (Años)]])/12</f>
        <v>0</v>
      </c>
      <c r="P19" s="16">
        <v>0</v>
      </c>
      <c r="Q19" s="24">
        <f>Tabla2247[[#This Row],['# mes depreciado]]*Tabla2247[[#This Row],[Depreciación Mensual]]</f>
        <v>0</v>
      </c>
      <c r="R19" s="24">
        <f>Tabla2247[[#This Row],[Valor de Compra (₡)]]-Tabla2247[[#This Row],[Depreciación Acumulada]]</f>
        <v>0</v>
      </c>
    </row>
    <row r="20" spans="2:18">
      <c r="B20" s="16"/>
      <c r="J20" s="17"/>
      <c r="K20" s="18">
        <v>1</v>
      </c>
      <c r="L20" s="23">
        <f>Tabla2247[[#This Row],[Valor de Compra (₡)]]/Tabla2247[[#This Row],[Tipo Cambio]]</f>
        <v>0</v>
      </c>
      <c r="M20" s="18">
        <v>0</v>
      </c>
      <c r="N20" s="19">
        <v>1</v>
      </c>
      <c r="O20" s="24">
        <f>(Tabla2247[[#This Row],[Valor de Compra (₡)]]/Tabla2247[[#This Row],[Vida Útil (Años)]])/12</f>
        <v>0</v>
      </c>
      <c r="P20" s="16">
        <v>0</v>
      </c>
      <c r="Q20" s="24">
        <f>Tabla2247[[#This Row],['# mes depreciado]]*Tabla2247[[#This Row],[Depreciación Mensual]]</f>
        <v>0</v>
      </c>
      <c r="R20" s="24">
        <f>Tabla2247[[#This Row],[Valor de Compra (₡)]]-Tabla2247[[#This Row],[Depreciación Acumulada]]</f>
        <v>0</v>
      </c>
    </row>
    <row r="21" spans="2:18">
      <c r="B21" s="16"/>
      <c r="J21" s="17"/>
      <c r="K21" s="18">
        <v>1</v>
      </c>
      <c r="L21" s="23">
        <f>Tabla2247[[#This Row],[Valor de Compra (₡)]]/Tabla2247[[#This Row],[Tipo Cambio]]</f>
        <v>0</v>
      </c>
      <c r="M21" s="18">
        <v>0</v>
      </c>
      <c r="N21" s="19">
        <v>1</v>
      </c>
      <c r="O21" s="24">
        <f>(Tabla2247[[#This Row],[Valor de Compra (₡)]]/Tabla2247[[#This Row],[Vida Útil (Años)]])/12</f>
        <v>0</v>
      </c>
      <c r="P21" s="16">
        <v>0</v>
      </c>
      <c r="Q21" s="24">
        <f>Tabla2247[[#This Row],['# mes depreciado]]*Tabla2247[[#This Row],[Depreciación Mensual]]</f>
        <v>0</v>
      </c>
      <c r="R21" s="24">
        <f>Tabla2247[[#This Row],[Valor de Compra (₡)]]-Tabla2247[[#This Row],[Depreciación Acumulada]]</f>
        <v>0</v>
      </c>
    </row>
    <row r="22" spans="2:18">
      <c r="B22" s="16"/>
      <c r="J22" s="17"/>
      <c r="K22" s="18">
        <v>1</v>
      </c>
      <c r="L22" s="23">
        <f>Tabla2247[[#This Row],[Valor de Compra (₡)]]/Tabla2247[[#This Row],[Tipo Cambio]]</f>
        <v>0</v>
      </c>
      <c r="M22" s="18">
        <v>0</v>
      </c>
      <c r="N22" s="19">
        <v>1</v>
      </c>
      <c r="O22" s="24">
        <f>(Tabla2247[[#This Row],[Valor de Compra (₡)]]/Tabla2247[[#This Row],[Vida Útil (Años)]])/12</f>
        <v>0</v>
      </c>
      <c r="P22" s="16">
        <v>0</v>
      </c>
      <c r="Q22" s="24">
        <f>Tabla2247[[#This Row],['# mes depreciado]]*Tabla2247[[#This Row],[Depreciación Mensual]]</f>
        <v>0</v>
      </c>
      <c r="R22" s="24">
        <f>Tabla2247[[#This Row],[Valor de Compra (₡)]]-Tabla2247[[#This Row],[Depreciación Acumulada]]</f>
        <v>0</v>
      </c>
    </row>
    <row r="23" spans="2:18">
      <c r="B23" s="16"/>
      <c r="J23" s="17"/>
      <c r="K23" s="18">
        <v>1</v>
      </c>
      <c r="L23" s="23">
        <f>Tabla2247[[#This Row],[Valor de Compra (₡)]]/Tabla2247[[#This Row],[Tipo Cambio]]</f>
        <v>0</v>
      </c>
      <c r="M23" s="18">
        <v>0</v>
      </c>
      <c r="N23" s="19">
        <v>1</v>
      </c>
      <c r="O23" s="24">
        <f>(Tabla2247[[#This Row],[Valor de Compra (₡)]]/Tabla2247[[#This Row],[Vida Útil (Años)]])/12</f>
        <v>0</v>
      </c>
      <c r="P23" s="16">
        <v>0</v>
      </c>
      <c r="Q23" s="24">
        <f>Tabla2247[[#This Row],['# mes depreciado]]*Tabla2247[[#This Row],[Depreciación Mensual]]</f>
        <v>0</v>
      </c>
      <c r="R23" s="24">
        <f>Tabla2247[[#This Row],[Valor de Compra (₡)]]-Tabla2247[[#This Row],[Depreciación Acumulada]]</f>
        <v>0</v>
      </c>
    </row>
    <row r="24" spans="2:18">
      <c r="B24" s="16"/>
      <c r="J24" s="17"/>
      <c r="K24" s="18">
        <v>1</v>
      </c>
      <c r="L24" s="23">
        <f>Tabla2247[[#This Row],[Valor de Compra (₡)]]/Tabla2247[[#This Row],[Tipo Cambio]]</f>
        <v>0</v>
      </c>
      <c r="M24" s="18">
        <v>0</v>
      </c>
      <c r="N24" s="19">
        <v>1</v>
      </c>
      <c r="O24" s="24">
        <f>(Tabla2247[[#This Row],[Valor de Compra (₡)]]/Tabla2247[[#This Row],[Vida Útil (Años)]])/12</f>
        <v>0</v>
      </c>
      <c r="P24" s="16">
        <v>0</v>
      </c>
      <c r="Q24" s="24">
        <f>Tabla2247[[#This Row],['# mes depreciado]]*Tabla2247[[#This Row],[Depreciación Mensual]]</f>
        <v>0</v>
      </c>
      <c r="R24" s="24">
        <f>Tabla2247[[#This Row],[Valor de Compra (₡)]]-Tabla2247[[#This Row],[Depreciación Acumulada]]</f>
        <v>0</v>
      </c>
    </row>
    <row r="25" spans="2:18">
      <c r="B25" s="16"/>
      <c r="J25" s="17"/>
      <c r="K25" s="18">
        <v>1</v>
      </c>
      <c r="L25" s="23">
        <f>Tabla2247[[#This Row],[Valor de Compra (₡)]]/Tabla2247[[#This Row],[Tipo Cambio]]</f>
        <v>0</v>
      </c>
      <c r="M25" s="18">
        <v>0</v>
      </c>
      <c r="N25" s="19">
        <v>1</v>
      </c>
      <c r="O25" s="24">
        <f>(Tabla2247[[#This Row],[Valor de Compra (₡)]]/Tabla2247[[#This Row],[Vida Útil (Años)]])/12</f>
        <v>0</v>
      </c>
      <c r="P25" s="16">
        <v>0</v>
      </c>
      <c r="Q25" s="24">
        <f>Tabla2247[[#This Row],['# mes depreciado]]*Tabla2247[[#This Row],[Depreciación Mensual]]</f>
        <v>0</v>
      </c>
      <c r="R25" s="24">
        <f>Tabla2247[[#This Row],[Valor de Compra (₡)]]-Tabla2247[[#This Row],[Depreciación Acumulada]]</f>
        <v>0</v>
      </c>
    </row>
    <row r="26" spans="2:18">
      <c r="B26" s="16"/>
      <c r="J26" s="17"/>
      <c r="K26" s="18">
        <v>1</v>
      </c>
      <c r="L26" s="23">
        <f>Tabla2247[[#This Row],[Valor de Compra (₡)]]/Tabla2247[[#This Row],[Tipo Cambio]]</f>
        <v>0</v>
      </c>
      <c r="M26" s="18">
        <v>0</v>
      </c>
      <c r="N26" s="19">
        <v>1</v>
      </c>
      <c r="O26" s="24">
        <f>(Tabla2247[[#This Row],[Valor de Compra (₡)]]/Tabla2247[[#This Row],[Vida Útil (Años)]])/12</f>
        <v>0</v>
      </c>
      <c r="P26" s="16">
        <v>0</v>
      </c>
      <c r="Q26" s="24">
        <f>Tabla2247[[#This Row],['# mes depreciado]]*Tabla2247[[#This Row],[Depreciación Mensual]]</f>
        <v>0</v>
      </c>
      <c r="R26" s="24">
        <f>Tabla2247[[#This Row],[Valor de Compra (₡)]]-Tabla2247[[#This Row],[Depreciación Acumulada]]</f>
        <v>0</v>
      </c>
    </row>
    <row r="27" spans="2:18">
      <c r="B27" s="16"/>
      <c r="J27" s="17"/>
      <c r="K27" s="18">
        <v>1</v>
      </c>
      <c r="L27" s="23">
        <f>Tabla2247[[#This Row],[Valor de Compra (₡)]]/Tabla2247[[#This Row],[Tipo Cambio]]</f>
        <v>0</v>
      </c>
      <c r="M27" s="18">
        <v>0</v>
      </c>
      <c r="N27" s="19">
        <v>1</v>
      </c>
      <c r="O27" s="24">
        <f>(Tabla2247[[#This Row],[Valor de Compra (₡)]]/Tabla2247[[#This Row],[Vida Útil (Años)]])/12</f>
        <v>0</v>
      </c>
      <c r="P27" s="16">
        <v>0</v>
      </c>
      <c r="Q27" s="24">
        <f>Tabla2247[[#This Row],['# mes depreciado]]*Tabla2247[[#This Row],[Depreciación Mensual]]</f>
        <v>0</v>
      </c>
      <c r="R27" s="24">
        <f>Tabla2247[[#This Row],[Valor de Compra (₡)]]-Tabla2247[[#This Row],[Depreciación Acumulada]]</f>
        <v>0</v>
      </c>
    </row>
    <row r="28" spans="2:18">
      <c r="B28" s="16"/>
      <c r="J28" s="17"/>
      <c r="K28" s="18">
        <v>1</v>
      </c>
      <c r="L28" s="23">
        <f>Tabla2247[[#This Row],[Valor de Compra (₡)]]/Tabla2247[[#This Row],[Tipo Cambio]]</f>
        <v>0</v>
      </c>
      <c r="M28" s="18">
        <v>0</v>
      </c>
      <c r="N28" s="19">
        <v>1</v>
      </c>
      <c r="O28" s="24">
        <f>(Tabla2247[[#This Row],[Valor de Compra (₡)]]/Tabla2247[[#This Row],[Vida Útil (Años)]])/12</f>
        <v>0</v>
      </c>
      <c r="P28" s="16">
        <v>0</v>
      </c>
      <c r="Q28" s="24">
        <f>Tabla2247[[#This Row],['# mes depreciado]]*Tabla2247[[#This Row],[Depreciación Mensual]]</f>
        <v>0</v>
      </c>
      <c r="R28" s="24">
        <f>Tabla2247[[#This Row],[Valor de Compra (₡)]]-Tabla2247[[#This Row],[Depreciación Acumulada]]</f>
        <v>0</v>
      </c>
    </row>
    <row r="29" spans="2:18">
      <c r="B29" s="16"/>
      <c r="J29" s="17"/>
      <c r="K29" s="18">
        <v>1</v>
      </c>
      <c r="L29" s="23">
        <f>Tabla2247[[#This Row],[Valor de Compra (₡)]]/Tabla2247[[#This Row],[Tipo Cambio]]</f>
        <v>0</v>
      </c>
      <c r="M29" s="18">
        <v>0</v>
      </c>
      <c r="N29" s="19">
        <v>1</v>
      </c>
      <c r="O29" s="24">
        <f>(Tabla2247[[#This Row],[Valor de Compra (₡)]]/Tabla2247[[#This Row],[Vida Útil (Años)]])/12</f>
        <v>0</v>
      </c>
      <c r="P29" s="16">
        <v>0</v>
      </c>
      <c r="Q29" s="24">
        <f>Tabla2247[[#This Row],['# mes depreciado]]*Tabla2247[[#This Row],[Depreciación Mensual]]</f>
        <v>0</v>
      </c>
      <c r="R29" s="24">
        <f>Tabla2247[[#This Row],[Valor de Compra (₡)]]-Tabla2247[[#This Row],[Depreciación Acumulada]]</f>
        <v>0</v>
      </c>
    </row>
    <row r="30" spans="2:18">
      <c r="B30" s="16"/>
      <c r="J30" s="17"/>
      <c r="K30" s="18">
        <v>1</v>
      </c>
      <c r="L30" s="23">
        <f>Tabla2247[[#This Row],[Valor de Compra (₡)]]/Tabla2247[[#This Row],[Tipo Cambio]]</f>
        <v>0</v>
      </c>
      <c r="M30" s="18">
        <v>0</v>
      </c>
      <c r="N30" s="19">
        <v>1</v>
      </c>
      <c r="O30" s="24">
        <f>(Tabla2247[[#This Row],[Valor de Compra (₡)]]/Tabla2247[[#This Row],[Vida Útil (Años)]])/12</f>
        <v>0</v>
      </c>
      <c r="P30" s="16">
        <v>0</v>
      </c>
      <c r="Q30" s="24">
        <f>Tabla2247[[#This Row],['# mes depreciado]]*Tabla2247[[#This Row],[Depreciación Mensual]]</f>
        <v>0</v>
      </c>
      <c r="R30" s="24">
        <f>Tabla2247[[#This Row],[Valor de Compra (₡)]]-Tabla2247[[#This Row],[Depreciación Acumulada]]</f>
        <v>0</v>
      </c>
    </row>
    <row r="32" spans="2:18" ht="32" customHeight="1" thickBot="1">
      <c r="B32" s="48" t="s">
        <v>16</v>
      </c>
      <c r="C32" s="48"/>
      <c r="D32" s="48"/>
      <c r="E32" s="48"/>
      <c r="F32" s="48"/>
      <c r="G32" s="48"/>
      <c r="H32" s="48"/>
      <c r="I32" s="48"/>
      <c r="J32" s="48"/>
      <c r="K32" s="48"/>
      <c r="L32" s="27">
        <f>SUM(Tabla2247[Valor de Compra ($)])</f>
        <v>0</v>
      </c>
      <c r="M32" s="28">
        <f>SUM(Tabla2247[Valor de Compra (₡)])</f>
        <v>0</v>
      </c>
      <c r="N32" s="29"/>
      <c r="O32" s="28">
        <f>SUM(Tabla2247[Depreciación Mensual])</f>
        <v>0</v>
      </c>
      <c r="P32" s="28"/>
      <c r="Q32" s="28">
        <f>SUM(Tabla2247[Depreciación Acumulada])</f>
        <v>0</v>
      </c>
      <c r="R32" s="28">
        <f>SUM(Tabla2247[Valor en Libros])</f>
        <v>0</v>
      </c>
    </row>
    <row r="33" ht="17" thickTop="1"/>
  </sheetData>
  <sheetProtection algorithmName="SHA-512" hashValue="eVq0MO80aXD6m/KPSLd6x+9Maq+y5LWcRz7Z6DDAGTH9RWdhCgeblhqjA3Ti42DNoL1JuS59/9t4+6JlM7xHeA==" saltValue="kmQFqbFXea14CcxldT5cvg==" spinCount="100000" sheet="1"/>
  <mergeCells count="1">
    <mergeCell ref="B32:K32"/>
  </mergeCells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052F7C5-838F-A945-B024-E6EBD49BA663}">
          <x14:formula1>
            <xm:f>Instrucciones!$B$29:$B$48</xm:f>
          </x14:formula1>
          <xm:sqref>C6:C30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29536-2400-0745-9F50-FAECF239CD65}">
  <dimension ref="B3:R33"/>
  <sheetViews>
    <sheetView showGridLines="0" topLeftCell="L1" workbookViewId="0">
      <selection activeCell="S17" sqref="S17"/>
    </sheetView>
  </sheetViews>
  <sheetFormatPr baseColWidth="10" defaultRowHeight="16"/>
  <cols>
    <col min="1" max="1" width="4.33203125" style="12" customWidth="1"/>
    <col min="2" max="2" width="25.5" style="12" customWidth="1"/>
    <col min="3" max="3" width="34" style="12" customWidth="1"/>
    <col min="4" max="4" width="39.33203125" style="12" customWidth="1"/>
    <col min="5" max="5" width="26.1640625" style="12" customWidth="1"/>
    <col min="6" max="6" width="28.1640625" style="12" customWidth="1"/>
    <col min="7" max="7" width="23.33203125" style="12" customWidth="1"/>
    <col min="8" max="8" width="16.33203125" style="12" customWidth="1"/>
    <col min="9" max="9" width="13.83203125" style="12" customWidth="1"/>
    <col min="10" max="10" width="26.83203125" style="12" customWidth="1"/>
    <col min="11" max="11" width="19.1640625" style="12" customWidth="1"/>
    <col min="12" max="12" width="28.5" style="13" customWidth="1"/>
    <col min="13" max="13" width="28.5" style="12" customWidth="1"/>
    <col min="14" max="14" width="15.5" style="12" customWidth="1"/>
    <col min="15" max="15" width="28.5" style="12" customWidth="1"/>
    <col min="16" max="16" width="17.6640625" style="12" customWidth="1"/>
    <col min="17" max="18" width="28.5" style="12" customWidth="1"/>
    <col min="19" max="16384" width="10.83203125" style="12"/>
  </cols>
  <sheetData>
    <row r="3" spans="2:18" ht="23" thickBot="1">
      <c r="B3" s="10" t="s">
        <v>18</v>
      </c>
      <c r="C3" s="11" t="s">
        <v>45</v>
      </c>
    </row>
    <row r="5" spans="2:18" s="15" customFormat="1" ht="44" customHeight="1">
      <c r="B5" s="14" t="s">
        <v>0</v>
      </c>
      <c r="C5" s="14" t="s">
        <v>2</v>
      </c>
      <c r="D5" s="14" t="s">
        <v>1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  <c r="M5" s="14" t="s">
        <v>11</v>
      </c>
      <c r="N5" s="14" t="s">
        <v>12</v>
      </c>
      <c r="O5" s="14" t="s">
        <v>13</v>
      </c>
      <c r="P5" s="25" t="s">
        <v>47</v>
      </c>
      <c r="Q5" s="14" t="s">
        <v>14</v>
      </c>
      <c r="R5" s="14" t="s">
        <v>15</v>
      </c>
    </row>
    <row r="6" spans="2:18">
      <c r="B6" s="16"/>
      <c r="J6" s="17"/>
      <c r="K6" s="18">
        <v>1</v>
      </c>
      <c r="L6" s="23">
        <f>Tabla224[[#This Row],[Valor de Compra (₡)]]/Tabla224[[#This Row],[Tipo Cambio]]</f>
        <v>0</v>
      </c>
      <c r="M6" s="18">
        <v>0</v>
      </c>
      <c r="N6" s="19">
        <v>1</v>
      </c>
      <c r="O6" s="24">
        <f>(Tabla224[[#This Row],[Valor de Compra (₡)]]/Tabla224[[#This Row],[Vida Útil (Años)]])/12</f>
        <v>0</v>
      </c>
      <c r="P6" s="19">
        <v>0</v>
      </c>
      <c r="Q6" s="24">
        <f>Tabla224[[#This Row],[Depreciación Mensual]]*Tabla224[[#This Row],['# mes depreciado]]</f>
        <v>0</v>
      </c>
      <c r="R6" s="24">
        <f>Tabla224[[#This Row],[Valor de Compra (₡)]]-Tabla224[[#This Row],[Depreciación Acumulada]]</f>
        <v>0</v>
      </c>
    </row>
    <row r="7" spans="2:18">
      <c r="B7" s="16"/>
      <c r="J7" s="17"/>
      <c r="K7" s="18">
        <v>1</v>
      </c>
      <c r="L7" s="23">
        <f>Tabla224[[#This Row],[Valor de Compra (₡)]]/Tabla224[[#This Row],[Tipo Cambio]]</f>
        <v>0</v>
      </c>
      <c r="M7" s="18">
        <v>0</v>
      </c>
      <c r="N7" s="19">
        <v>1</v>
      </c>
      <c r="O7" s="24">
        <f>(Tabla224[[#This Row],[Valor de Compra (₡)]]/Tabla224[[#This Row],[Vida Útil (Años)]])/12</f>
        <v>0</v>
      </c>
      <c r="P7" s="19">
        <v>0</v>
      </c>
      <c r="Q7" s="24">
        <f>Tabla224[[#This Row],[Depreciación Mensual]]*Tabla224[[#This Row],['# mes depreciado]]</f>
        <v>0</v>
      </c>
      <c r="R7" s="24">
        <f>Tabla224[[#This Row],[Valor de Compra (₡)]]-Tabla224[[#This Row],[Depreciación Acumulada]]</f>
        <v>0</v>
      </c>
    </row>
    <row r="8" spans="2:18">
      <c r="B8" s="16"/>
      <c r="J8" s="17"/>
      <c r="K8" s="18">
        <v>1</v>
      </c>
      <c r="L8" s="23">
        <f>Tabla224[[#This Row],[Valor de Compra (₡)]]/Tabla224[[#This Row],[Tipo Cambio]]</f>
        <v>0</v>
      </c>
      <c r="M8" s="18">
        <v>0</v>
      </c>
      <c r="N8" s="19">
        <v>1</v>
      </c>
      <c r="O8" s="24">
        <f>(Tabla224[[#This Row],[Valor de Compra (₡)]]/Tabla224[[#This Row],[Vida Útil (Años)]])/12</f>
        <v>0</v>
      </c>
      <c r="P8" s="19">
        <v>0</v>
      </c>
      <c r="Q8" s="24">
        <f>Tabla224[[#This Row],[Depreciación Mensual]]*Tabla224[[#This Row],['# mes depreciado]]</f>
        <v>0</v>
      </c>
      <c r="R8" s="24">
        <f>Tabla224[[#This Row],[Valor de Compra (₡)]]-Tabla224[[#This Row],[Depreciación Acumulada]]</f>
        <v>0</v>
      </c>
    </row>
    <row r="9" spans="2:18">
      <c r="B9" s="16"/>
      <c r="J9" s="17"/>
      <c r="K9" s="18">
        <v>1</v>
      </c>
      <c r="L9" s="23">
        <f>Tabla224[[#This Row],[Valor de Compra (₡)]]/Tabla224[[#This Row],[Tipo Cambio]]</f>
        <v>0</v>
      </c>
      <c r="M9" s="18">
        <v>0</v>
      </c>
      <c r="N9" s="19">
        <v>1</v>
      </c>
      <c r="O9" s="24">
        <f>(Tabla224[[#This Row],[Valor de Compra (₡)]]/Tabla224[[#This Row],[Vida Útil (Años)]])/12</f>
        <v>0</v>
      </c>
      <c r="P9" s="19">
        <v>0</v>
      </c>
      <c r="Q9" s="24">
        <f>Tabla224[[#This Row],[Depreciación Mensual]]*Tabla224[[#This Row],['# mes depreciado]]</f>
        <v>0</v>
      </c>
      <c r="R9" s="24">
        <f>Tabla224[[#This Row],[Valor de Compra (₡)]]-Tabla224[[#This Row],[Depreciación Acumulada]]</f>
        <v>0</v>
      </c>
    </row>
    <row r="10" spans="2:18">
      <c r="B10" s="16"/>
      <c r="J10" s="17"/>
      <c r="K10" s="18">
        <v>1</v>
      </c>
      <c r="L10" s="23">
        <f>Tabla224[[#This Row],[Valor de Compra (₡)]]/Tabla224[[#This Row],[Tipo Cambio]]</f>
        <v>0</v>
      </c>
      <c r="M10" s="18">
        <v>0</v>
      </c>
      <c r="N10" s="19">
        <v>1</v>
      </c>
      <c r="O10" s="24">
        <f>(Tabla224[[#This Row],[Valor de Compra (₡)]]/Tabla224[[#This Row],[Vida Útil (Años)]])/12</f>
        <v>0</v>
      </c>
      <c r="P10" s="19">
        <v>0</v>
      </c>
      <c r="Q10" s="24">
        <f>Tabla224[[#This Row],[Depreciación Mensual]]*Tabla224[[#This Row],['# mes depreciado]]</f>
        <v>0</v>
      </c>
      <c r="R10" s="24">
        <f>Tabla224[[#This Row],[Valor de Compra (₡)]]-Tabla224[[#This Row],[Depreciación Acumulada]]</f>
        <v>0</v>
      </c>
    </row>
    <row r="11" spans="2:18">
      <c r="B11" s="16"/>
      <c r="J11" s="17"/>
      <c r="K11" s="18">
        <v>1</v>
      </c>
      <c r="L11" s="23">
        <f>Tabla224[[#This Row],[Valor de Compra (₡)]]/Tabla224[[#This Row],[Tipo Cambio]]</f>
        <v>0</v>
      </c>
      <c r="M11" s="18">
        <v>0</v>
      </c>
      <c r="N11" s="19">
        <v>1</v>
      </c>
      <c r="O11" s="24">
        <f>(Tabla224[[#This Row],[Valor de Compra (₡)]]/Tabla224[[#This Row],[Vida Útil (Años)]])/12</f>
        <v>0</v>
      </c>
      <c r="P11" s="19">
        <v>0</v>
      </c>
      <c r="Q11" s="24">
        <f>Tabla224[[#This Row],[Depreciación Mensual]]*Tabla224[[#This Row],['# mes depreciado]]</f>
        <v>0</v>
      </c>
      <c r="R11" s="24">
        <f>Tabla224[[#This Row],[Valor de Compra (₡)]]-Tabla224[[#This Row],[Depreciación Acumulada]]</f>
        <v>0</v>
      </c>
    </row>
    <row r="12" spans="2:18">
      <c r="B12" s="16"/>
      <c r="J12" s="17"/>
      <c r="K12" s="18">
        <v>1</v>
      </c>
      <c r="L12" s="23">
        <f>Tabla224[[#This Row],[Valor de Compra (₡)]]/Tabla224[[#This Row],[Tipo Cambio]]</f>
        <v>0</v>
      </c>
      <c r="M12" s="18">
        <v>0</v>
      </c>
      <c r="N12" s="19">
        <v>1</v>
      </c>
      <c r="O12" s="24">
        <f>(Tabla224[[#This Row],[Valor de Compra (₡)]]/Tabla224[[#This Row],[Vida Útil (Años)]])/12</f>
        <v>0</v>
      </c>
      <c r="P12" s="19">
        <v>0</v>
      </c>
      <c r="Q12" s="24">
        <f>Tabla224[[#This Row],[Depreciación Mensual]]*Tabla224[[#This Row],['# mes depreciado]]</f>
        <v>0</v>
      </c>
      <c r="R12" s="24">
        <f>Tabla224[[#This Row],[Valor de Compra (₡)]]-Tabla224[[#This Row],[Depreciación Acumulada]]</f>
        <v>0</v>
      </c>
    </row>
    <row r="13" spans="2:18">
      <c r="B13" s="16"/>
      <c r="J13" s="17"/>
      <c r="K13" s="18">
        <v>1</v>
      </c>
      <c r="L13" s="23">
        <f>Tabla224[[#This Row],[Valor de Compra (₡)]]/Tabla224[[#This Row],[Tipo Cambio]]</f>
        <v>0</v>
      </c>
      <c r="M13" s="18">
        <v>0</v>
      </c>
      <c r="N13" s="19">
        <v>1</v>
      </c>
      <c r="O13" s="24">
        <f>(Tabla224[[#This Row],[Valor de Compra (₡)]]/Tabla224[[#This Row],[Vida Útil (Años)]])/12</f>
        <v>0</v>
      </c>
      <c r="P13" s="19">
        <v>0</v>
      </c>
      <c r="Q13" s="24">
        <f>Tabla224[[#This Row],[Depreciación Mensual]]*Tabla224[[#This Row],['# mes depreciado]]</f>
        <v>0</v>
      </c>
      <c r="R13" s="24">
        <f>Tabla224[[#This Row],[Valor de Compra (₡)]]-Tabla224[[#This Row],[Depreciación Acumulada]]</f>
        <v>0</v>
      </c>
    </row>
    <row r="14" spans="2:18">
      <c r="B14" s="16"/>
      <c r="J14" s="17"/>
      <c r="K14" s="18">
        <v>1</v>
      </c>
      <c r="L14" s="23">
        <f>Tabla224[[#This Row],[Valor de Compra (₡)]]/Tabla224[[#This Row],[Tipo Cambio]]</f>
        <v>0</v>
      </c>
      <c r="M14" s="18">
        <v>0</v>
      </c>
      <c r="N14" s="19">
        <v>1</v>
      </c>
      <c r="O14" s="24">
        <f>(Tabla224[[#This Row],[Valor de Compra (₡)]]/Tabla224[[#This Row],[Vida Útil (Años)]])/12</f>
        <v>0</v>
      </c>
      <c r="P14" s="19">
        <v>0</v>
      </c>
      <c r="Q14" s="24">
        <f>Tabla224[[#This Row],[Depreciación Mensual]]*Tabla224[[#This Row],['# mes depreciado]]</f>
        <v>0</v>
      </c>
      <c r="R14" s="24">
        <f>Tabla224[[#This Row],[Valor de Compra (₡)]]-Tabla224[[#This Row],[Depreciación Acumulada]]</f>
        <v>0</v>
      </c>
    </row>
    <row r="15" spans="2:18">
      <c r="B15" s="16"/>
      <c r="J15" s="17"/>
      <c r="K15" s="18">
        <v>1</v>
      </c>
      <c r="L15" s="23">
        <f>Tabla224[[#This Row],[Valor de Compra (₡)]]/Tabla224[[#This Row],[Tipo Cambio]]</f>
        <v>0</v>
      </c>
      <c r="M15" s="18">
        <v>0</v>
      </c>
      <c r="N15" s="19">
        <v>1</v>
      </c>
      <c r="O15" s="24">
        <f>(Tabla224[[#This Row],[Valor de Compra (₡)]]/Tabla224[[#This Row],[Vida Útil (Años)]])/12</f>
        <v>0</v>
      </c>
      <c r="P15" s="19">
        <v>0</v>
      </c>
      <c r="Q15" s="24">
        <f>Tabla224[[#This Row],[Depreciación Mensual]]*Tabla224[[#This Row],['# mes depreciado]]</f>
        <v>0</v>
      </c>
      <c r="R15" s="24">
        <f>Tabla224[[#This Row],[Valor de Compra (₡)]]-Tabla224[[#This Row],[Depreciación Acumulada]]</f>
        <v>0</v>
      </c>
    </row>
    <row r="16" spans="2:18">
      <c r="B16" s="16"/>
      <c r="J16" s="17"/>
      <c r="K16" s="18">
        <v>1</v>
      </c>
      <c r="L16" s="23">
        <f>Tabla224[[#This Row],[Valor de Compra (₡)]]/Tabla224[[#This Row],[Tipo Cambio]]</f>
        <v>0</v>
      </c>
      <c r="M16" s="18">
        <v>0</v>
      </c>
      <c r="N16" s="19">
        <v>1</v>
      </c>
      <c r="O16" s="24">
        <f>(Tabla224[[#This Row],[Valor de Compra (₡)]]/Tabla224[[#This Row],[Vida Útil (Años)]])/12</f>
        <v>0</v>
      </c>
      <c r="P16" s="19">
        <v>0</v>
      </c>
      <c r="Q16" s="24">
        <f>Tabla224[[#This Row],[Depreciación Mensual]]*Tabla224[[#This Row],['# mes depreciado]]</f>
        <v>0</v>
      </c>
      <c r="R16" s="24">
        <f>Tabla224[[#This Row],[Valor de Compra (₡)]]-Tabla224[[#This Row],[Depreciación Acumulada]]</f>
        <v>0</v>
      </c>
    </row>
    <row r="17" spans="2:18">
      <c r="B17" s="16"/>
      <c r="J17" s="17"/>
      <c r="K17" s="18">
        <v>1</v>
      </c>
      <c r="L17" s="23">
        <f>Tabla224[[#This Row],[Valor de Compra (₡)]]/Tabla224[[#This Row],[Tipo Cambio]]</f>
        <v>0</v>
      </c>
      <c r="M17" s="18">
        <v>0</v>
      </c>
      <c r="N17" s="19">
        <v>1</v>
      </c>
      <c r="O17" s="24">
        <f>(Tabla224[[#This Row],[Valor de Compra (₡)]]/Tabla224[[#This Row],[Vida Útil (Años)]])/12</f>
        <v>0</v>
      </c>
      <c r="P17" s="19">
        <v>0</v>
      </c>
      <c r="Q17" s="24">
        <f>Tabla224[[#This Row],[Depreciación Mensual]]*Tabla224[[#This Row],['# mes depreciado]]</f>
        <v>0</v>
      </c>
      <c r="R17" s="24">
        <f>Tabla224[[#This Row],[Valor de Compra (₡)]]-Tabla224[[#This Row],[Depreciación Acumulada]]</f>
        <v>0</v>
      </c>
    </row>
    <row r="18" spans="2:18">
      <c r="B18" s="16"/>
      <c r="J18" s="17"/>
      <c r="K18" s="18">
        <v>1</v>
      </c>
      <c r="L18" s="23">
        <f>Tabla224[[#This Row],[Valor de Compra (₡)]]/Tabla224[[#This Row],[Tipo Cambio]]</f>
        <v>0</v>
      </c>
      <c r="M18" s="18">
        <v>0</v>
      </c>
      <c r="N18" s="19">
        <v>1</v>
      </c>
      <c r="O18" s="24">
        <f>(Tabla224[[#This Row],[Valor de Compra (₡)]]/Tabla224[[#This Row],[Vida Útil (Años)]])/12</f>
        <v>0</v>
      </c>
      <c r="P18" s="19">
        <v>0</v>
      </c>
      <c r="Q18" s="24">
        <f>Tabla224[[#This Row],[Depreciación Mensual]]*Tabla224[[#This Row],['# mes depreciado]]</f>
        <v>0</v>
      </c>
      <c r="R18" s="24">
        <f>Tabla224[[#This Row],[Valor de Compra (₡)]]-Tabla224[[#This Row],[Depreciación Acumulada]]</f>
        <v>0</v>
      </c>
    </row>
    <row r="19" spans="2:18">
      <c r="B19" s="16"/>
      <c r="J19" s="17"/>
      <c r="K19" s="18">
        <v>1</v>
      </c>
      <c r="L19" s="23">
        <f>Tabla224[[#This Row],[Valor de Compra (₡)]]/Tabla224[[#This Row],[Tipo Cambio]]</f>
        <v>0</v>
      </c>
      <c r="M19" s="18">
        <v>0</v>
      </c>
      <c r="N19" s="19">
        <v>1</v>
      </c>
      <c r="O19" s="24">
        <f>(Tabla224[[#This Row],[Valor de Compra (₡)]]/Tabla224[[#This Row],[Vida Útil (Años)]])/12</f>
        <v>0</v>
      </c>
      <c r="P19" s="19">
        <v>0</v>
      </c>
      <c r="Q19" s="24">
        <f>Tabla224[[#This Row],[Depreciación Mensual]]*Tabla224[[#This Row],['# mes depreciado]]</f>
        <v>0</v>
      </c>
      <c r="R19" s="24">
        <f>Tabla224[[#This Row],[Valor de Compra (₡)]]-Tabla224[[#This Row],[Depreciación Acumulada]]</f>
        <v>0</v>
      </c>
    </row>
    <row r="20" spans="2:18">
      <c r="B20" s="16"/>
      <c r="J20" s="17"/>
      <c r="K20" s="18">
        <v>1</v>
      </c>
      <c r="L20" s="23">
        <f>Tabla224[[#This Row],[Valor de Compra (₡)]]/Tabla224[[#This Row],[Tipo Cambio]]</f>
        <v>0</v>
      </c>
      <c r="M20" s="18">
        <v>0</v>
      </c>
      <c r="N20" s="19">
        <v>1</v>
      </c>
      <c r="O20" s="24">
        <f>(Tabla224[[#This Row],[Valor de Compra (₡)]]/Tabla224[[#This Row],[Vida Útil (Años)]])/12</f>
        <v>0</v>
      </c>
      <c r="P20" s="19">
        <v>0</v>
      </c>
      <c r="Q20" s="24">
        <f>Tabla224[[#This Row],[Depreciación Mensual]]*Tabla224[[#This Row],['# mes depreciado]]</f>
        <v>0</v>
      </c>
      <c r="R20" s="24">
        <f>Tabla224[[#This Row],[Valor de Compra (₡)]]-Tabla224[[#This Row],[Depreciación Acumulada]]</f>
        <v>0</v>
      </c>
    </row>
    <row r="21" spans="2:18">
      <c r="B21" s="16"/>
      <c r="J21" s="17"/>
      <c r="K21" s="18">
        <v>1</v>
      </c>
      <c r="L21" s="23">
        <f>Tabla224[[#This Row],[Valor de Compra (₡)]]/Tabla224[[#This Row],[Tipo Cambio]]</f>
        <v>0</v>
      </c>
      <c r="M21" s="18">
        <v>0</v>
      </c>
      <c r="N21" s="19">
        <v>1</v>
      </c>
      <c r="O21" s="24">
        <f>(Tabla224[[#This Row],[Valor de Compra (₡)]]/Tabla224[[#This Row],[Vida Útil (Años)]])/12</f>
        <v>0</v>
      </c>
      <c r="P21" s="19">
        <v>0</v>
      </c>
      <c r="Q21" s="24">
        <f>Tabla224[[#This Row],[Depreciación Mensual]]*Tabla224[[#This Row],['# mes depreciado]]</f>
        <v>0</v>
      </c>
      <c r="R21" s="24">
        <f>Tabla224[[#This Row],[Valor de Compra (₡)]]-Tabla224[[#This Row],[Depreciación Acumulada]]</f>
        <v>0</v>
      </c>
    </row>
    <row r="22" spans="2:18">
      <c r="B22" s="16"/>
      <c r="J22" s="17"/>
      <c r="K22" s="18">
        <v>1</v>
      </c>
      <c r="L22" s="23">
        <f>Tabla224[[#This Row],[Valor de Compra (₡)]]/Tabla224[[#This Row],[Tipo Cambio]]</f>
        <v>0</v>
      </c>
      <c r="M22" s="18">
        <v>0</v>
      </c>
      <c r="N22" s="19">
        <v>1</v>
      </c>
      <c r="O22" s="24">
        <f>(Tabla224[[#This Row],[Valor de Compra (₡)]]/Tabla224[[#This Row],[Vida Útil (Años)]])/12</f>
        <v>0</v>
      </c>
      <c r="P22" s="19">
        <v>0</v>
      </c>
      <c r="Q22" s="24">
        <f>Tabla224[[#This Row],[Depreciación Mensual]]*Tabla224[[#This Row],['# mes depreciado]]</f>
        <v>0</v>
      </c>
      <c r="R22" s="24">
        <f>Tabla224[[#This Row],[Valor de Compra (₡)]]-Tabla224[[#This Row],[Depreciación Acumulada]]</f>
        <v>0</v>
      </c>
    </row>
    <row r="23" spans="2:18">
      <c r="B23" s="16"/>
      <c r="J23" s="17"/>
      <c r="K23" s="18">
        <v>1</v>
      </c>
      <c r="L23" s="23">
        <f>Tabla224[[#This Row],[Valor de Compra (₡)]]/Tabla224[[#This Row],[Tipo Cambio]]</f>
        <v>0</v>
      </c>
      <c r="M23" s="18">
        <v>0</v>
      </c>
      <c r="N23" s="19">
        <v>1</v>
      </c>
      <c r="O23" s="24">
        <f>(Tabla224[[#This Row],[Valor de Compra (₡)]]/Tabla224[[#This Row],[Vida Útil (Años)]])/12</f>
        <v>0</v>
      </c>
      <c r="P23" s="19">
        <v>0</v>
      </c>
      <c r="Q23" s="24">
        <f>Tabla224[[#This Row],[Depreciación Mensual]]*Tabla224[[#This Row],['# mes depreciado]]</f>
        <v>0</v>
      </c>
      <c r="R23" s="24">
        <f>Tabla224[[#This Row],[Valor de Compra (₡)]]-Tabla224[[#This Row],[Depreciación Acumulada]]</f>
        <v>0</v>
      </c>
    </row>
    <row r="24" spans="2:18">
      <c r="B24" s="16"/>
      <c r="J24" s="17"/>
      <c r="K24" s="18">
        <v>1</v>
      </c>
      <c r="L24" s="23">
        <f>Tabla224[[#This Row],[Valor de Compra (₡)]]/Tabla224[[#This Row],[Tipo Cambio]]</f>
        <v>0</v>
      </c>
      <c r="M24" s="18">
        <v>0</v>
      </c>
      <c r="N24" s="19">
        <v>1</v>
      </c>
      <c r="O24" s="24">
        <f>(Tabla224[[#This Row],[Valor de Compra (₡)]]/Tabla224[[#This Row],[Vida Útil (Años)]])/12</f>
        <v>0</v>
      </c>
      <c r="P24" s="19">
        <v>0</v>
      </c>
      <c r="Q24" s="24">
        <f>Tabla224[[#This Row],[Depreciación Mensual]]*Tabla224[[#This Row],['# mes depreciado]]</f>
        <v>0</v>
      </c>
      <c r="R24" s="24">
        <f>Tabla224[[#This Row],[Valor de Compra (₡)]]-Tabla224[[#This Row],[Depreciación Acumulada]]</f>
        <v>0</v>
      </c>
    </row>
    <row r="25" spans="2:18">
      <c r="B25" s="16"/>
      <c r="J25" s="17"/>
      <c r="K25" s="18">
        <v>1</v>
      </c>
      <c r="L25" s="23">
        <f>Tabla224[[#This Row],[Valor de Compra (₡)]]/Tabla224[[#This Row],[Tipo Cambio]]</f>
        <v>0</v>
      </c>
      <c r="M25" s="18">
        <v>0</v>
      </c>
      <c r="N25" s="19">
        <v>1</v>
      </c>
      <c r="O25" s="24">
        <f>(Tabla224[[#This Row],[Valor de Compra (₡)]]/Tabla224[[#This Row],[Vida Útil (Años)]])/12</f>
        <v>0</v>
      </c>
      <c r="P25" s="19">
        <v>0</v>
      </c>
      <c r="Q25" s="24">
        <f>Tabla224[[#This Row],[Depreciación Mensual]]*Tabla224[[#This Row],['# mes depreciado]]</f>
        <v>0</v>
      </c>
      <c r="R25" s="24">
        <f>Tabla224[[#This Row],[Valor de Compra (₡)]]-Tabla224[[#This Row],[Depreciación Acumulada]]</f>
        <v>0</v>
      </c>
    </row>
    <row r="26" spans="2:18">
      <c r="B26" s="16"/>
      <c r="J26" s="17"/>
      <c r="K26" s="18">
        <v>1</v>
      </c>
      <c r="L26" s="23">
        <f>Tabla224[[#This Row],[Valor de Compra (₡)]]/Tabla224[[#This Row],[Tipo Cambio]]</f>
        <v>0</v>
      </c>
      <c r="M26" s="18">
        <v>0</v>
      </c>
      <c r="N26" s="19">
        <v>1</v>
      </c>
      <c r="O26" s="24">
        <f>(Tabla224[[#This Row],[Valor de Compra (₡)]]/Tabla224[[#This Row],[Vida Útil (Años)]])/12</f>
        <v>0</v>
      </c>
      <c r="P26" s="19">
        <v>0</v>
      </c>
      <c r="Q26" s="24">
        <f>Tabla224[[#This Row],[Depreciación Mensual]]*Tabla224[[#This Row],['# mes depreciado]]</f>
        <v>0</v>
      </c>
      <c r="R26" s="24">
        <f>Tabla224[[#This Row],[Valor de Compra (₡)]]-Tabla224[[#This Row],[Depreciación Acumulada]]</f>
        <v>0</v>
      </c>
    </row>
    <row r="27" spans="2:18">
      <c r="B27" s="16"/>
      <c r="J27" s="17"/>
      <c r="K27" s="18">
        <v>1</v>
      </c>
      <c r="L27" s="23">
        <f>Tabla224[[#This Row],[Valor de Compra (₡)]]/Tabla224[[#This Row],[Tipo Cambio]]</f>
        <v>0</v>
      </c>
      <c r="M27" s="18">
        <v>0</v>
      </c>
      <c r="N27" s="19">
        <v>1</v>
      </c>
      <c r="O27" s="24">
        <f>(Tabla224[[#This Row],[Valor de Compra (₡)]]/Tabla224[[#This Row],[Vida Útil (Años)]])/12</f>
        <v>0</v>
      </c>
      <c r="P27" s="19">
        <v>0</v>
      </c>
      <c r="Q27" s="24">
        <f>Tabla224[[#This Row],[Depreciación Mensual]]*Tabla224[[#This Row],['# mes depreciado]]</f>
        <v>0</v>
      </c>
      <c r="R27" s="24">
        <f>Tabla224[[#This Row],[Valor de Compra (₡)]]-Tabla224[[#This Row],[Depreciación Acumulada]]</f>
        <v>0</v>
      </c>
    </row>
    <row r="28" spans="2:18">
      <c r="B28" s="16"/>
      <c r="J28" s="17"/>
      <c r="K28" s="18">
        <v>1</v>
      </c>
      <c r="L28" s="23">
        <f>Tabla224[[#This Row],[Valor de Compra (₡)]]/Tabla224[[#This Row],[Tipo Cambio]]</f>
        <v>0</v>
      </c>
      <c r="M28" s="18">
        <v>0</v>
      </c>
      <c r="N28" s="19">
        <v>1</v>
      </c>
      <c r="O28" s="24">
        <f>(Tabla224[[#This Row],[Valor de Compra (₡)]]/Tabla224[[#This Row],[Vida Útil (Años)]])/12</f>
        <v>0</v>
      </c>
      <c r="P28" s="19">
        <v>0</v>
      </c>
      <c r="Q28" s="24">
        <f>Tabla224[[#This Row],[Depreciación Mensual]]*Tabla224[[#This Row],['# mes depreciado]]</f>
        <v>0</v>
      </c>
      <c r="R28" s="24">
        <f>Tabla224[[#This Row],[Valor de Compra (₡)]]-Tabla224[[#This Row],[Depreciación Acumulada]]</f>
        <v>0</v>
      </c>
    </row>
    <row r="29" spans="2:18">
      <c r="B29" s="16"/>
      <c r="J29" s="17"/>
      <c r="K29" s="18">
        <v>1</v>
      </c>
      <c r="L29" s="23">
        <f>Tabla224[[#This Row],[Valor de Compra (₡)]]/Tabla224[[#This Row],[Tipo Cambio]]</f>
        <v>0</v>
      </c>
      <c r="M29" s="18">
        <v>0</v>
      </c>
      <c r="N29" s="19">
        <v>1</v>
      </c>
      <c r="O29" s="24">
        <f>(Tabla224[[#This Row],[Valor de Compra (₡)]]/Tabla224[[#This Row],[Vida Útil (Años)]])/12</f>
        <v>0</v>
      </c>
      <c r="P29" s="19">
        <v>0</v>
      </c>
      <c r="Q29" s="24">
        <f>Tabla224[[#This Row],[Depreciación Mensual]]*Tabla224[[#This Row],['# mes depreciado]]</f>
        <v>0</v>
      </c>
      <c r="R29" s="24">
        <f>Tabla224[[#This Row],[Valor de Compra (₡)]]-Tabla224[[#This Row],[Depreciación Acumulada]]</f>
        <v>0</v>
      </c>
    </row>
    <row r="30" spans="2:18">
      <c r="B30" s="16"/>
      <c r="J30" s="17"/>
      <c r="K30" s="18">
        <v>1</v>
      </c>
      <c r="L30" s="23">
        <f>Tabla224[[#This Row],[Valor de Compra (₡)]]/Tabla224[[#This Row],[Tipo Cambio]]</f>
        <v>0</v>
      </c>
      <c r="M30" s="18">
        <v>0</v>
      </c>
      <c r="N30" s="19">
        <v>1</v>
      </c>
      <c r="O30" s="24">
        <f>(Tabla224[[#This Row],[Valor de Compra (₡)]]/Tabla224[[#This Row],[Vida Útil (Años)]])/12</f>
        <v>0</v>
      </c>
      <c r="P30" s="19">
        <v>0</v>
      </c>
      <c r="Q30" s="24">
        <f>Tabla224[[#This Row],[Depreciación Mensual]]*Tabla224[[#This Row],['# mes depreciado]]</f>
        <v>0</v>
      </c>
      <c r="R30" s="24">
        <f>Tabla224[[#This Row],[Valor de Compra (₡)]]-Tabla224[[#This Row],[Depreciación Acumulada]]</f>
        <v>0</v>
      </c>
    </row>
    <row r="32" spans="2:18" ht="32" customHeight="1" thickBot="1">
      <c r="B32" s="48" t="s">
        <v>16</v>
      </c>
      <c r="C32" s="48"/>
      <c r="D32" s="48"/>
      <c r="E32" s="48"/>
      <c r="F32" s="48"/>
      <c r="G32" s="48"/>
      <c r="H32" s="48"/>
      <c r="I32" s="48"/>
      <c r="J32" s="48"/>
      <c r="K32" s="48"/>
      <c r="L32" s="27">
        <f>SUM(Tabla224[Valor de Compra ($)])</f>
        <v>0</v>
      </c>
      <c r="M32" s="28">
        <f>SUM(Tabla224[Valor de Compra (₡)])</f>
        <v>0</v>
      </c>
      <c r="N32" s="29"/>
      <c r="O32" s="28">
        <f>SUM(Tabla224[Depreciación Mensual])</f>
        <v>0</v>
      </c>
      <c r="P32" s="28"/>
      <c r="Q32" s="28">
        <f>SUM(Tabla224[Depreciación Acumulada])</f>
        <v>0</v>
      </c>
      <c r="R32" s="28">
        <f>SUM(Tabla224[Valor en Libros])</f>
        <v>0</v>
      </c>
    </row>
    <row r="33" ht="17" thickTop="1"/>
  </sheetData>
  <sheetProtection algorithmName="SHA-512" hashValue="f1HlGvqJA1VS9Uhi3NqbJRGr1C2+t4d2jPv4BaybabnpdqRMc2qjG3F6obJvYXw4wD/Zh50j6ros/m8fZqxqaw==" saltValue="yacudsiR+xHJ9AaIqAzwEA==" spinCount="100000" sheet="1"/>
  <mergeCells count="1">
    <mergeCell ref="B32:K32"/>
  </mergeCells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2E5F6C2-5B6C-AF4B-B526-774732AFF50A}">
          <x14:formula1>
            <xm:f>Instrucciones!$B$29:$B$48</xm:f>
          </x14:formula1>
          <xm:sqref>C6:C30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188191-09BF-1C4A-95CE-E56937B60152}">
  <dimension ref="B3:R33"/>
  <sheetViews>
    <sheetView showGridLines="0" topLeftCell="B2" workbookViewId="0">
      <selection activeCell="M2" sqref="M2"/>
    </sheetView>
  </sheetViews>
  <sheetFormatPr baseColWidth="10" defaultRowHeight="16"/>
  <cols>
    <col min="1" max="1" width="4.33203125" style="12" customWidth="1"/>
    <col min="2" max="2" width="25.5" style="12" customWidth="1"/>
    <col min="3" max="3" width="31.5" style="12" customWidth="1"/>
    <col min="4" max="4" width="39.33203125" style="12" customWidth="1"/>
    <col min="5" max="5" width="26.1640625" style="12" customWidth="1"/>
    <col min="6" max="6" width="28.1640625" style="12" customWidth="1"/>
    <col min="7" max="7" width="23.33203125" style="12" customWidth="1"/>
    <col min="8" max="8" width="16.33203125" style="12" customWidth="1"/>
    <col min="9" max="9" width="13.83203125" style="12" customWidth="1"/>
    <col min="10" max="10" width="26.83203125" style="12" customWidth="1"/>
    <col min="11" max="11" width="19.1640625" style="12" customWidth="1"/>
    <col min="12" max="12" width="28.5" style="13" customWidth="1"/>
    <col min="13" max="13" width="28.5" style="12" customWidth="1"/>
    <col min="14" max="14" width="15.5" style="12" customWidth="1"/>
    <col min="15" max="15" width="28.5" style="12" customWidth="1"/>
    <col min="16" max="16" width="16.5" style="12" customWidth="1"/>
    <col min="17" max="18" width="28.5" style="12" customWidth="1"/>
    <col min="19" max="16384" width="10.83203125" style="12"/>
  </cols>
  <sheetData>
    <row r="3" spans="2:18" ht="23" thickBot="1">
      <c r="B3" s="10" t="s">
        <v>18</v>
      </c>
      <c r="C3" s="11" t="s">
        <v>43</v>
      </c>
    </row>
    <row r="5" spans="2:18" s="15" customFormat="1" ht="44" customHeight="1">
      <c r="B5" s="14" t="s">
        <v>0</v>
      </c>
      <c r="C5" s="14" t="s">
        <v>2</v>
      </c>
      <c r="D5" s="14" t="s">
        <v>1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  <c r="M5" s="14" t="s">
        <v>11</v>
      </c>
      <c r="N5" s="14" t="s">
        <v>12</v>
      </c>
      <c r="O5" s="14" t="s">
        <v>13</v>
      </c>
      <c r="P5" s="25" t="s">
        <v>47</v>
      </c>
      <c r="Q5" s="14" t="s">
        <v>14</v>
      </c>
      <c r="R5" s="14" t="s">
        <v>15</v>
      </c>
    </row>
    <row r="6" spans="2:18">
      <c r="B6" s="16"/>
      <c r="J6" s="17"/>
      <c r="K6" s="18">
        <v>1</v>
      </c>
      <c r="L6" s="23">
        <f>Tabla2246[[#This Row],[Valor de Compra (₡)]]/Tabla2246[[#This Row],[Tipo Cambio]]</f>
        <v>0</v>
      </c>
      <c r="M6" s="18">
        <v>0</v>
      </c>
      <c r="N6" s="19">
        <v>1</v>
      </c>
      <c r="O6" s="24">
        <f>(Tabla2246[[#This Row],[Valor de Compra (₡)]]/Tabla2246[[#This Row],[Vida Útil (Años)]])/12</f>
        <v>0</v>
      </c>
      <c r="P6" s="18">
        <v>0</v>
      </c>
      <c r="Q6" s="24">
        <f>Tabla2246[[#This Row],[Depreciación Mensual]]*Tabla2246[[#This Row],['# mes depreciado]]</f>
        <v>0</v>
      </c>
      <c r="R6" s="24">
        <f>Tabla2246[[#This Row],[Valor de Compra (₡)]]-Tabla2246[[#This Row],[Depreciación Acumulada]]</f>
        <v>0</v>
      </c>
    </row>
    <row r="7" spans="2:18">
      <c r="B7" s="16"/>
      <c r="J7" s="17"/>
      <c r="K7" s="18">
        <v>1</v>
      </c>
      <c r="L7" s="23">
        <f>Tabla2246[[#This Row],[Valor de Compra (₡)]]/Tabla2246[[#This Row],[Tipo Cambio]]</f>
        <v>0</v>
      </c>
      <c r="M7" s="18">
        <v>0</v>
      </c>
      <c r="N7" s="19">
        <v>1</v>
      </c>
      <c r="O7" s="24">
        <f>(Tabla2246[[#This Row],[Valor de Compra (₡)]]/Tabla2246[[#This Row],[Vida Útil (Años)]])/12</f>
        <v>0</v>
      </c>
      <c r="P7" s="18">
        <v>0</v>
      </c>
      <c r="Q7" s="24">
        <f>Tabla2246[[#This Row],[Depreciación Mensual]]*Tabla2246[[#This Row],['# mes depreciado]]</f>
        <v>0</v>
      </c>
      <c r="R7" s="24">
        <f>Tabla2246[[#This Row],[Valor de Compra (₡)]]-Tabla2246[[#This Row],[Depreciación Acumulada]]</f>
        <v>0</v>
      </c>
    </row>
    <row r="8" spans="2:18">
      <c r="B8" s="16"/>
      <c r="J8" s="17"/>
      <c r="K8" s="18">
        <v>1</v>
      </c>
      <c r="L8" s="23">
        <f>Tabla2246[[#This Row],[Valor de Compra (₡)]]/Tabla2246[[#This Row],[Tipo Cambio]]</f>
        <v>0</v>
      </c>
      <c r="M8" s="18">
        <v>0</v>
      </c>
      <c r="N8" s="19">
        <v>1</v>
      </c>
      <c r="O8" s="24">
        <f>(Tabla2246[[#This Row],[Valor de Compra (₡)]]/Tabla2246[[#This Row],[Vida Útil (Años)]])/12</f>
        <v>0</v>
      </c>
      <c r="P8" s="18">
        <v>0</v>
      </c>
      <c r="Q8" s="24">
        <f>Tabla2246[[#This Row],[Depreciación Mensual]]*Tabla2246[[#This Row],['# mes depreciado]]</f>
        <v>0</v>
      </c>
      <c r="R8" s="24">
        <f>Tabla2246[[#This Row],[Valor de Compra (₡)]]-Tabla2246[[#This Row],[Depreciación Acumulada]]</f>
        <v>0</v>
      </c>
    </row>
    <row r="9" spans="2:18">
      <c r="B9" s="16"/>
      <c r="J9" s="17"/>
      <c r="K9" s="18">
        <v>1</v>
      </c>
      <c r="L9" s="23">
        <f>Tabla2246[[#This Row],[Valor de Compra (₡)]]/Tabla2246[[#This Row],[Tipo Cambio]]</f>
        <v>0</v>
      </c>
      <c r="M9" s="18">
        <v>0</v>
      </c>
      <c r="N9" s="19">
        <v>1</v>
      </c>
      <c r="O9" s="24">
        <f>(Tabla2246[[#This Row],[Valor de Compra (₡)]]/Tabla2246[[#This Row],[Vida Útil (Años)]])/12</f>
        <v>0</v>
      </c>
      <c r="P9" s="18">
        <v>0</v>
      </c>
      <c r="Q9" s="24">
        <f>Tabla2246[[#This Row],[Depreciación Mensual]]*Tabla2246[[#This Row],['# mes depreciado]]</f>
        <v>0</v>
      </c>
      <c r="R9" s="24">
        <f>Tabla2246[[#This Row],[Valor de Compra (₡)]]-Tabla2246[[#This Row],[Depreciación Acumulada]]</f>
        <v>0</v>
      </c>
    </row>
    <row r="10" spans="2:18">
      <c r="B10" s="16"/>
      <c r="J10" s="17"/>
      <c r="K10" s="18">
        <v>1</v>
      </c>
      <c r="L10" s="23">
        <f>Tabla2246[[#This Row],[Valor de Compra (₡)]]/Tabla2246[[#This Row],[Tipo Cambio]]</f>
        <v>0</v>
      </c>
      <c r="M10" s="18">
        <v>0</v>
      </c>
      <c r="N10" s="19">
        <v>1</v>
      </c>
      <c r="O10" s="24">
        <f>(Tabla2246[[#This Row],[Valor de Compra (₡)]]/Tabla2246[[#This Row],[Vida Útil (Años)]])/12</f>
        <v>0</v>
      </c>
      <c r="P10" s="18">
        <v>0</v>
      </c>
      <c r="Q10" s="24">
        <f>Tabla2246[[#This Row],[Depreciación Mensual]]*Tabla2246[[#This Row],['# mes depreciado]]</f>
        <v>0</v>
      </c>
      <c r="R10" s="24">
        <f>Tabla2246[[#This Row],[Valor de Compra (₡)]]-Tabla2246[[#This Row],[Depreciación Acumulada]]</f>
        <v>0</v>
      </c>
    </row>
    <row r="11" spans="2:18">
      <c r="B11" s="16"/>
      <c r="J11" s="17"/>
      <c r="K11" s="18">
        <v>1</v>
      </c>
      <c r="L11" s="23">
        <f>Tabla2246[[#This Row],[Valor de Compra (₡)]]/Tabla2246[[#This Row],[Tipo Cambio]]</f>
        <v>0</v>
      </c>
      <c r="M11" s="18">
        <v>0</v>
      </c>
      <c r="N11" s="19">
        <v>1</v>
      </c>
      <c r="O11" s="24">
        <f>(Tabla2246[[#This Row],[Valor de Compra (₡)]]/Tabla2246[[#This Row],[Vida Útil (Años)]])/12</f>
        <v>0</v>
      </c>
      <c r="P11" s="18">
        <v>0</v>
      </c>
      <c r="Q11" s="24">
        <f>Tabla2246[[#This Row],[Depreciación Mensual]]*Tabla2246[[#This Row],['# mes depreciado]]</f>
        <v>0</v>
      </c>
      <c r="R11" s="24">
        <f>Tabla2246[[#This Row],[Valor de Compra (₡)]]-Tabla2246[[#This Row],[Depreciación Acumulada]]</f>
        <v>0</v>
      </c>
    </row>
    <row r="12" spans="2:18">
      <c r="B12" s="16"/>
      <c r="J12" s="17"/>
      <c r="K12" s="18">
        <v>1</v>
      </c>
      <c r="L12" s="23">
        <f>Tabla2246[[#This Row],[Valor de Compra (₡)]]/Tabla2246[[#This Row],[Tipo Cambio]]</f>
        <v>0</v>
      </c>
      <c r="M12" s="18">
        <v>0</v>
      </c>
      <c r="N12" s="19">
        <v>1</v>
      </c>
      <c r="O12" s="24">
        <f>(Tabla2246[[#This Row],[Valor de Compra (₡)]]/Tabla2246[[#This Row],[Vida Útil (Años)]])/12</f>
        <v>0</v>
      </c>
      <c r="P12" s="18">
        <v>0</v>
      </c>
      <c r="Q12" s="24">
        <f>Tabla2246[[#This Row],[Depreciación Mensual]]*Tabla2246[[#This Row],['# mes depreciado]]</f>
        <v>0</v>
      </c>
      <c r="R12" s="24">
        <f>Tabla2246[[#This Row],[Valor de Compra (₡)]]-Tabla2246[[#This Row],[Depreciación Acumulada]]</f>
        <v>0</v>
      </c>
    </row>
    <row r="13" spans="2:18">
      <c r="B13" s="16"/>
      <c r="J13" s="17"/>
      <c r="K13" s="18">
        <v>1</v>
      </c>
      <c r="L13" s="23">
        <f>Tabla2246[[#This Row],[Valor de Compra (₡)]]/Tabla2246[[#This Row],[Tipo Cambio]]</f>
        <v>0</v>
      </c>
      <c r="M13" s="18">
        <v>0</v>
      </c>
      <c r="N13" s="19">
        <v>1</v>
      </c>
      <c r="O13" s="24">
        <f>(Tabla2246[[#This Row],[Valor de Compra (₡)]]/Tabla2246[[#This Row],[Vida Útil (Años)]])/12</f>
        <v>0</v>
      </c>
      <c r="P13" s="18">
        <v>0</v>
      </c>
      <c r="Q13" s="24">
        <f>Tabla2246[[#This Row],[Depreciación Mensual]]*Tabla2246[[#This Row],['# mes depreciado]]</f>
        <v>0</v>
      </c>
      <c r="R13" s="24">
        <f>Tabla2246[[#This Row],[Valor de Compra (₡)]]-Tabla2246[[#This Row],[Depreciación Acumulada]]</f>
        <v>0</v>
      </c>
    </row>
    <row r="14" spans="2:18">
      <c r="B14" s="16"/>
      <c r="J14" s="17"/>
      <c r="K14" s="18">
        <v>1</v>
      </c>
      <c r="L14" s="23">
        <f>Tabla2246[[#This Row],[Valor de Compra (₡)]]/Tabla2246[[#This Row],[Tipo Cambio]]</f>
        <v>0</v>
      </c>
      <c r="M14" s="18">
        <v>0</v>
      </c>
      <c r="N14" s="19">
        <v>1</v>
      </c>
      <c r="O14" s="24">
        <f>(Tabla2246[[#This Row],[Valor de Compra (₡)]]/Tabla2246[[#This Row],[Vida Útil (Años)]])/12</f>
        <v>0</v>
      </c>
      <c r="P14" s="18">
        <v>0</v>
      </c>
      <c r="Q14" s="24">
        <f>Tabla2246[[#This Row],[Depreciación Mensual]]*Tabla2246[[#This Row],['# mes depreciado]]</f>
        <v>0</v>
      </c>
      <c r="R14" s="24">
        <f>Tabla2246[[#This Row],[Valor de Compra (₡)]]-Tabla2246[[#This Row],[Depreciación Acumulada]]</f>
        <v>0</v>
      </c>
    </row>
    <row r="15" spans="2:18">
      <c r="B15" s="16"/>
      <c r="J15" s="17"/>
      <c r="K15" s="18">
        <v>1</v>
      </c>
      <c r="L15" s="23">
        <f>Tabla2246[[#This Row],[Valor de Compra (₡)]]/Tabla2246[[#This Row],[Tipo Cambio]]</f>
        <v>0</v>
      </c>
      <c r="M15" s="18">
        <v>0</v>
      </c>
      <c r="N15" s="19">
        <v>1</v>
      </c>
      <c r="O15" s="24">
        <f>(Tabla2246[[#This Row],[Valor de Compra (₡)]]/Tabla2246[[#This Row],[Vida Útil (Años)]])/12</f>
        <v>0</v>
      </c>
      <c r="P15" s="18">
        <v>0</v>
      </c>
      <c r="Q15" s="24">
        <f>Tabla2246[[#This Row],[Depreciación Mensual]]*Tabla2246[[#This Row],['# mes depreciado]]</f>
        <v>0</v>
      </c>
      <c r="R15" s="24">
        <f>Tabla2246[[#This Row],[Valor de Compra (₡)]]-Tabla2246[[#This Row],[Depreciación Acumulada]]</f>
        <v>0</v>
      </c>
    </row>
    <row r="16" spans="2:18">
      <c r="B16" s="16"/>
      <c r="J16" s="17"/>
      <c r="K16" s="18">
        <v>1</v>
      </c>
      <c r="L16" s="23">
        <f>Tabla2246[[#This Row],[Valor de Compra (₡)]]/Tabla2246[[#This Row],[Tipo Cambio]]</f>
        <v>0</v>
      </c>
      <c r="M16" s="18">
        <v>0</v>
      </c>
      <c r="N16" s="19">
        <v>1</v>
      </c>
      <c r="O16" s="24">
        <f>(Tabla2246[[#This Row],[Valor de Compra (₡)]]/Tabla2246[[#This Row],[Vida Útil (Años)]])/12</f>
        <v>0</v>
      </c>
      <c r="P16" s="18">
        <v>0</v>
      </c>
      <c r="Q16" s="24">
        <f>Tabla2246[[#This Row],[Depreciación Mensual]]*Tabla2246[[#This Row],['# mes depreciado]]</f>
        <v>0</v>
      </c>
      <c r="R16" s="24">
        <f>Tabla2246[[#This Row],[Valor de Compra (₡)]]-Tabla2246[[#This Row],[Depreciación Acumulada]]</f>
        <v>0</v>
      </c>
    </row>
    <row r="17" spans="2:18">
      <c r="B17" s="16"/>
      <c r="J17" s="17"/>
      <c r="K17" s="18">
        <v>1</v>
      </c>
      <c r="L17" s="23">
        <f>Tabla2246[[#This Row],[Valor de Compra (₡)]]/Tabla2246[[#This Row],[Tipo Cambio]]</f>
        <v>0</v>
      </c>
      <c r="M17" s="18">
        <v>0</v>
      </c>
      <c r="N17" s="19">
        <v>1</v>
      </c>
      <c r="O17" s="24">
        <f>(Tabla2246[[#This Row],[Valor de Compra (₡)]]/Tabla2246[[#This Row],[Vida Útil (Años)]])/12</f>
        <v>0</v>
      </c>
      <c r="P17" s="18">
        <v>0</v>
      </c>
      <c r="Q17" s="24">
        <f>Tabla2246[[#This Row],[Depreciación Mensual]]*Tabla2246[[#This Row],['# mes depreciado]]</f>
        <v>0</v>
      </c>
      <c r="R17" s="24">
        <f>Tabla2246[[#This Row],[Valor de Compra (₡)]]-Tabla2246[[#This Row],[Depreciación Acumulada]]</f>
        <v>0</v>
      </c>
    </row>
    <row r="18" spans="2:18">
      <c r="B18" s="16"/>
      <c r="J18" s="17"/>
      <c r="K18" s="18">
        <v>1</v>
      </c>
      <c r="L18" s="23">
        <f>Tabla2246[[#This Row],[Valor de Compra (₡)]]/Tabla2246[[#This Row],[Tipo Cambio]]</f>
        <v>0</v>
      </c>
      <c r="M18" s="18">
        <v>0</v>
      </c>
      <c r="N18" s="19">
        <v>1</v>
      </c>
      <c r="O18" s="24">
        <f>(Tabla2246[[#This Row],[Valor de Compra (₡)]]/Tabla2246[[#This Row],[Vida Útil (Años)]])/12</f>
        <v>0</v>
      </c>
      <c r="P18" s="18">
        <v>0</v>
      </c>
      <c r="Q18" s="24">
        <f>Tabla2246[[#This Row],[Depreciación Mensual]]*Tabla2246[[#This Row],['# mes depreciado]]</f>
        <v>0</v>
      </c>
      <c r="R18" s="24">
        <f>Tabla2246[[#This Row],[Valor de Compra (₡)]]-Tabla2246[[#This Row],[Depreciación Acumulada]]</f>
        <v>0</v>
      </c>
    </row>
    <row r="19" spans="2:18">
      <c r="B19" s="16"/>
      <c r="J19" s="17"/>
      <c r="K19" s="18">
        <v>1</v>
      </c>
      <c r="L19" s="23">
        <f>Tabla2246[[#This Row],[Valor de Compra (₡)]]/Tabla2246[[#This Row],[Tipo Cambio]]</f>
        <v>0</v>
      </c>
      <c r="M19" s="18">
        <v>0</v>
      </c>
      <c r="N19" s="19">
        <v>1</v>
      </c>
      <c r="O19" s="24">
        <f>(Tabla2246[[#This Row],[Valor de Compra (₡)]]/Tabla2246[[#This Row],[Vida Útil (Años)]])/12</f>
        <v>0</v>
      </c>
      <c r="P19" s="18">
        <v>0</v>
      </c>
      <c r="Q19" s="24">
        <f>Tabla2246[[#This Row],[Depreciación Mensual]]*Tabla2246[[#This Row],['# mes depreciado]]</f>
        <v>0</v>
      </c>
      <c r="R19" s="24">
        <f>Tabla2246[[#This Row],[Valor de Compra (₡)]]-Tabla2246[[#This Row],[Depreciación Acumulada]]</f>
        <v>0</v>
      </c>
    </row>
    <row r="20" spans="2:18">
      <c r="B20" s="16"/>
      <c r="J20" s="17"/>
      <c r="K20" s="18">
        <v>1</v>
      </c>
      <c r="L20" s="23">
        <f>Tabla2246[[#This Row],[Valor de Compra (₡)]]/Tabla2246[[#This Row],[Tipo Cambio]]</f>
        <v>0</v>
      </c>
      <c r="M20" s="18">
        <v>0</v>
      </c>
      <c r="N20" s="19">
        <v>1</v>
      </c>
      <c r="O20" s="24">
        <f>(Tabla2246[[#This Row],[Valor de Compra (₡)]]/Tabla2246[[#This Row],[Vida Útil (Años)]])/12</f>
        <v>0</v>
      </c>
      <c r="P20" s="18">
        <v>0</v>
      </c>
      <c r="Q20" s="24">
        <f>Tabla2246[[#This Row],[Depreciación Mensual]]*Tabla2246[[#This Row],['# mes depreciado]]</f>
        <v>0</v>
      </c>
      <c r="R20" s="24">
        <f>Tabla2246[[#This Row],[Valor de Compra (₡)]]-Tabla2246[[#This Row],[Depreciación Acumulada]]</f>
        <v>0</v>
      </c>
    </row>
    <row r="21" spans="2:18">
      <c r="B21" s="16"/>
      <c r="J21" s="17"/>
      <c r="K21" s="18">
        <v>1</v>
      </c>
      <c r="L21" s="23">
        <f>Tabla2246[[#This Row],[Valor de Compra (₡)]]/Tabla2246[[#This Row],[Tipo Cambio]]</f>
        <v>0</v>
      </c>
      <c r="M21" s="18">
        <v>0</v>
      </c>
      <c r="N21" s="19">
        <v>1</v>
      </c>
      <c r="O21" s="24">
        <f>(Tabla2246[[#This Row],[Valor de Compra (₡)]]/Tabla2246[[#This Row],[Vida Útil (Años)]])/12</f>
        <v>0</v>
      </c>
      <c r="P21" s="18">
        <v>0</v>
      </c>
      <c r="Q21" s="24">
        <f>Tabla2246[[#This Row],[Depreciación Mensual]]*Tabla2246[[#This Row],['# mes depreciado]]</f>
        <v>0</v>
      </c>
      <c r="R21" s="24">
        <f>Tabla2246[[#This Row],[Valor de Compra (₡)]]-Tabla2246[[#This Row],[Depreciación Acumulada]]</f>
        <v>0</v>
      </c>
    </row>
    <row r="22" spans="2:18">
      <c r="B22" s="16"/>
      <c r="J22" s="17"/>
      <c r="K22" s="18">
        <v>1</v>
      </c>
      <c r="L22" s="23">
        <f>Tabla2246[[#This Row],[Valor de Compra (₡)]]/Tabla2246[[#This Row],[Tipo Cambio]]</f>
        <v>0</v>
      </c>
      <c r="M22" s="18">
        <v>0</v>
      </c>
      <c r="N22" s="19">
        <v>1</v>
      </c>
      <c r="O22" s="24">
        <f>(Tabla2246[[#This Row],[Valor de Compra (₡)]]/Tabla2246[[#This Row],[Vida Útil (Años)]])/12</f>
        <v>0</v>
      </c>
      <c r="P22" s="18">
        <v>0</v>
      </c>
      <c r="Q22" s="24">
        <f>Tabla2246[[#This Row],[Depreciación Mensual]]*Tabla2246[[#This Row],['# mes depreciado]]</f>
        <v>0</v>
      </c>
      <c r="R22" s="24">
        <f>Tabla2246[[#This Row],[Valor de Compra (₡)]]-Tabla2246[[#This Row],[Depreciación Acumulada]]</f>
        <v>0</v>
      </c>
    </row>
    <row r="23" spans="2:18">
      <c r="B23" s="16"/>
      <c r="J23" s="17"/>
      <c r="K23" s="18">
        <v>1</v>
      </c>
      <c r="L23" s="23">
        <f>Tabla2246[[#This Row],[Valor de Compra (₡)]]/Tabla2246[[#This Row],[Tipo Cambio]]</f>
        <v>0</v>
      </c>
      <c r="M23" s="18">
        <v>0</v>
      </c>
      <c r="N23" s="19">
        <v>1</v>
      </c>
      <c r="O23" s="24">
        <f>(Tabla2246[[#This Row],[Valor de Compra (₡)]]/Tabla2246[[#This Row],[Vida Útil (Años)]])/12</f>
        <v>0</v>
      </c>
      <c r="P23" s="18">
        <v>0</v>
      </c>
      <c r="Q23" s="24">
        <f>Tabla2246[[#This Row],[Depreciación Mensual]]*Tabla2246[[#This Row],['# mes depreciado]]</f>
        <v>0</v>
      </c>
      <c r="R23" s="24">
        <f>Tabla2246[[#This Row],[Valor de Compra (₡)]]-Tabla2246[[#This Row],[Depreciación Acumulada]]</f>
        <v>0</v>
      </c>
    </row>
    <row r="24" spans="2:18">
      <c r="B24" s="16"/>
      <c r="J24" s="17"/>
      <c r="K24" s="18">
        <v>1</v>
      </c>
      <c r="L24" s="23">
        <f>Tabla2246[[#This Row],[Valor de Compra (₡)]]/Tabla2246[[#This Row],[Tipo Cambio]]</f>
        <v>0</v>
      </c>
      <c r="M24" s="18">
        <v>0</v>
      </c>
      <c r="N24" s="19">
        <v>1</v>
      </c>
      <c r="O24" s="24">
        <f>(Tabla2246[[#This Row],[Valor de Compra (₡)]]/Tabla2246[[#This Row],[Vida Útil (Años)]])/12</f>
        <v>0</v>
      </c>
      <c r="P24" s="18">
        <v>0</v>
      </c>
      <c r="Q24" s="24">
        <f>Tabla2246[[#This Row],[Depreciación Mensual]]*Tabla2246[[#This Row],['# mes depreciado]]</f>
        <v>0</v>
      </c>
      <c r="R24" s="24">
        <f>Tabla2246[[#This Row],[Valor de Compra (₡)]]-Tabla2246[[#This Row],[Depreciación Acumulada]]</f>
        <v>0</v>
      </c>
    </row>
    <row r="25" spans="2:18">
      <c r="B25" s="16"/>
      <c r="J25" s="17"/>
      <c r="K25" s="18">
        <v>1</v>
      </c>
      <c r="L25" s="23">
        <f>Tabla2246[[#This Row],[Valor de Compra (₡)]]/Tabla2246[[#This Row],[Tipo Cambio]]</f>
        <v>0</v>
      </c>
      <c r="M25" s="18">
        <v>0</v>
      </c>
      <c r="N25" s="19">
        <v>1</v>
      </c>
      <c r="O25" s="24">
        <f>(Tabla2246[[#This Row],[Valor de Compra (₡)]]/Tabla2246[[#This Row],[Vida Útil (Años)]])/12</f>
        <v>0</v>
      </c>
      <c r="P25" s="18">
        <v>0</v>
      </c>
      <c r="Q25" s="24">
        <f>Tabla2246[[#This Row],[Depreciación Mensual]]*Tabla2246[[#This Row],['# mes depreciado]]</f>
        <v>0</v>
      </c>
      <c r="R25" s="24">
        <f>Tabla2246[[#This Row],[Valor de Compra (₡)]]-Tabla2246[[#This Row],[Depreciación Acumulada]]</f>
        <v>0</v>
      </c>
    </row>
    <row r="26" spans="2:18">
      <c r="B26" s="16"/>
      <c r="J26" s="17"/>
      <c r="K26" s="18">
        <v>1</v>
      </c>
      <c r="L26" s="23">
        <f>Tabla2246[[#This Row],[Valor de Compra (₡)]]/Tabla2246[[#This Row],[Tipo Cambio]]</f>
        <v>0</v>
      </c>
      <c r="M26" s="18">
        <v>0</v>
      </c>
      <c r="N26" s="19">
        <v>1</v>
      </c>
      <c r="O26" s="24">
        <f>(Tabla2246[[#This Row],[Valor de Compra (₡)]]/Tabla2246[[#This Row],[Vida Útil (Años)]])/12</f>
        <v>0</v>
      </c>
      <c r="P26" s="18">
        <v>0</v>
      </c>
      <c r="Q26" s="24">
        <f>Tabla2246[[#This Row],[Depreciación Mensual]]*Tabla2246[[#This Row],['# mes depreciado]]</f>
        <v>0</v>
      </c>
      <c r="R26" s="24">
        <f>Tabla2246[[#This Row],[Valor de Compra (₡)]]-Tabla2246[[#This Row],[Depreciación Acumulada]]</f>
        <v>0</v>
      </c>
    </row>
    <row r="27" spans="2:18">
      <c r="B27" s="16"/>
      <c r="J27" s="17"/>
      <c r="K27" s="18">
        <v>1</v>
      </c>
      <c r="L27" s="23">
        <f>Tabla2246[[#This Row],[Valor de Compra (₡)]]/Tabla2246[[#This Row],[Tipo Cambio]]</f>
        <v>0</v>
      </c>
      <c r="M27" s="18">
        <v>0</v>
      </c>
      <c r="N27" s="19">
        <v>1</v>
      </c>
      <c r="O27" s="24">
        <f>(Tabla2246[[#This Row],[Valor de Compra (₡)]]/Tabla2246[[#This Row],[Vida Útil (Años)]])/12</f>
        <v>0</v>
      </c>
      <c r="P27" s="18">
        <v>0</v>
      </c>
      <c r="Q27" s="24">
        <f>Tabla2246[[#This Row],[Depreciación Mensual]]*Tabla2246[[#This Row],['# mes depreciado]]</f>
        <v>0</v>
      </c>
      <c r="R27" s="24">
        <f>Tabla2246[[#This Row],[Valor de Compra (₡)]]-Tabla2246[[#This Row],[Depreciación Acumulada]]</f>
        <v>0</v>
      </c>
    </row>
    <row r="28" spans="2:18">
      <c r="B28" s="16"/>
      <c r="J28" s="17"/>
      <c r="K28" s="18">
        <v>1</v>
      </c>
      <c r="L28" s="23">
        <f>Tabla2246[[#This Row],[Valor de Compra (₡)]]/Tabla2246[[#This Row],[Tipo Cambio]]</f>
        <v>0</v>
      </c>
      <c r="M28" s="18">
        <v>0</v>
      </c>
      <c r="N28" s="19">
        <v>1</v>
      </c>
      <c r="O28" s="24">
        <f>(Tabla2246[[#This Row],[Valor de Compra (₡)]]/Tabla2246[[#This Row],[Vida Útil (Años)]])/12</f>
        <v>0</v>
      </c>
      <c r="P28" s="18">
        <v>0</v>
      </c>
      <c r="Q28" s="24">
        <f>Tabla2246[[#This Row],[Depreciación Mensual]]*Tabla2246[[#This Row],['# mes depreciado]]</f>
        <v>0</v>
      </c>
      <c r="R28" s="24">
        <f>Tabla2246[[#This Row],[Valor de Compra (₡)]]-Tabla2246[[#This Row],[Depreciación Acumulada]]</f>
        <v>0</v>
      </c>
    </row>
    <row r="29" spans="2:18">
      <c r="B29" s="16"/>
      <c r="J29" s="17"/>
      <c r="K29" s="18">
        <v>1</v>
      </c>
      <c r="L29" s="23">
        <f>Tabla2246[[#This Row],[Valor de Compra (₡)]]/Tabla2246[[#This Row],[Tipo Cambio]]</f>
        <v>0</v>
      </c>
      <c r="M29" s="18">
        <v>0</v>
      </c>
      <c r="N29" s="19">
        <v>1</v>
      </c>
      <c r="O29" s="24">
        <f>(Tabla2246[[#This Row],[Valor de Compra (₡)]]/Tabla2246[[#This Row],[Vida Útil (Años)]])/12</f>
        <v>0</v>
      </c>
      <c r="P29" s="18">
        <v>0</v>
      </c>
      <c r="Q29" s="24">
        <f>Tabla2246[[#This Row],[Depreciación Mensual]]*Tabla2246[[#This Row],['# mes depreciado]]</f>
        <v>0</v>
      </c>
      <c r="R29" s="24">
        <f>Tabla2246[[#This Row],[Valor de Compra (₡)]]-Tabla2246[[#This Row],[Depreciación Acumulada]]</f>
        <v>0</v>
      </c>
    </row>
    <row r="30" spans="2:18">
      <c r="B30" s="16"/>
      <c r="J30" s="17"/>
      <c r="K30" s="18">
        <v>1</v>
      </c>
      <c r="L30" s="23">
        <f>Tabla2246[[#This Row],[Valor de Compra (₡)]]/Tabla2246[[#This Row],[Tipo Cambio]]</f>
        <v>0</v>
      </c>
      <c r="M30" s="18">
        <v>0</v>
      </c>
      <c r="N30" s="19">
        <v>1</v>
      </c>
      <c r="O30" s="24">
        <f>(Tabla2246[[#This Row],[Valor de Compra (₡)]]/Tabla2246[[#This Row],[Vida Útil (Años)]])/12</f>
        <v>0</v>
      </c>
      <c r="P30" s="18">
        <v>0</v>
      </c>
      <c r="Q30" s="24">
        <f>Tabla2246[[#This Row],[Depreciación Mensual]]*Tabla2246[[#This Row],['# mes depreciado]]</f>
        <v>0</v>
      </c>
      <c r="R30" s="24">
        <f>Tabla2246[[#This Row],[Valor de Compra (₡)]]-Tabla2246[[#This Row],[Depreciación Acumulada]]</f>
        <v>0</v>
      </c>
    </row>
    <row r="32" spans="2:18" ht="32" customHeight="1" thickBot="1">
      <c r="B32" s="48" t="s">
        <v>16</v>
      </c>
      <c r="C32" s="48"/>
      <c r="D32" s="48"/>
      <c r="E32" s="48"/>
      <c r="F32" s="48"/>
      <c r="G32" s="48"/>
      <c r="H32" s="48"/>
      <c r="I32" s="48"/>
      <c r="J32" s="48"/>
      <c r="K32" s="48"/>
      <c r="L32" s="27">
        <f>SUM(Tabla2246[Valor de Compra ($)])</f>
        <v>0</v>
      </c>
      <c r="M32" s="28">
        <f>SUM(Tabla2246[Valor de Compra (₡)])</f>
        <v>0</v>
      </c>
      <c r="N32" s="29"/>
      <c r="O32" s="28">
        <f>SUM(Tabla2246[Depreciación Mensual])</f>
        <v>0</v>
      </c>
      <c r="P32" s="28"/>
      <c r="Q32" s="28">
        <f>SUM(Tabla2246[Depreciación Acumulada])</f>
        <v>0</v>
      </c>
      <c r="R32" s="28">
        <f>SUM(Tabla2246[Valor en Libros])</f>
        <v>0</v>
      </c>
    </row>
    <row r="33" ht="17" thickTop="1"/>
  </sheetData>
  <sheetProtection algorithmName="SHA-512" hashValue="6nYd1xaVBYvTKXyxEM8QTEweB+rA5GH0kS42l7oi/DOvI0wFcRatEivK3O4PWFucpnbbUK+8oPVONDK37qjs3Q==" saltValue="aJMMYusvKpYXI2kSWU8FiQ==" spinCount="100000" sheet="1"/>
  <mergeCells count="1">
    <mergeCell ref="B32:K32"/>
  </mergeCells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455A11A-AF4D-7842-BAA3-6DE84BEB5C82}">
          <x14:formula1>
            <xm:f>Instrucciones!$B$29:$B$48</xm:f>
          </x14:formula1>
          <xm:sqref>C6:C30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B7F4A-ECD2-FC4D-9874-AE1BF690EB24}">
  <dimension ref="B3:R33"/>
  <sheetViews>
    <sheetView showGridLines="0" workbookViewId="0">
      <selection activeCell="L35" sqref="L34:L35"/>
    </sheetView>
  </sheetViews>
  <sheetFormatPr baseColWidth="10" defaultRowHeight="16"/>
  <cols>
    <col min="1" max="1" width="4.33203125" style="12" customWidth="1"/>
    <col min="2" max="2" width="25.5" style="12" customWidth="1"/>
    <col min="3" max="3" width="34" style="12" customWidth="1"/>
    <col min="4" max="4" width="39.33203125" style="12" customWidth="1"/>
    <col min="5" max="5" width="26.1640625" style="12" customWidth="1"/>
    <col min="6" max="6" width="28.1640625" style="12" customWidth="1"/>
    <col min="7" max="7" width="23.33203125" style="12" customWidth="1"/>
    <col min="8" max="8" width="16.33203125" style="12" customWidth="1"/>
    <col min="9" max="9" width="13.83203125" style="12" customWidth="1"/>
    <col min="10" max="10" width="26.83203125" style="12" customWidth="1"/>
    <col min="11" max="11" width="19.1640625" style="12" customWidth="1"/>
    <col min="12" max="12" width="28.5" style="13" customWidth="1"/>
    <col min="13" max="13" width="28.5" style="12" customWidth="1"/>
    <col min="14" max="14" width="15.5" style="12" customWidth="1"/>
    <col min="15" max="15" width="28.5" style="12" customWidth="1"/>
    <col min="16" max="16" width="17.33203125" style="12" customWidth="1"/>
    <col min="17" max="18" width="28.5" style="12" customWidth="1"/>
    <col min="19" max="16384" width="10.83203125" style="12"/>
  </cols>
  <sheetData>
    <row r="3" spans="2:18" ht="23" thickBot="1">
      <c r="B3" s="10" t="s">
        <v>18</v>
      </c>
      <c r="C3" s="11" t="s">
        <v>44</v>
      </c>
    </row>
    <row r="5" spans="2:18" s="15" customFormat="1" ht="44" customHeight="1">
      <c r="B5" s="14" t="s">
        <v>0</v>
      </c>
      <c r="C5" s="14" t="s">
        <v>2</v>
      </c>
      <c r="D5" s="14" t="s">
        <v>1</v>
      </c>
      <c r="E5" s="14" t="s">
        <v>3</v>
      </c>
      <c r="F5" s="14" t="s">
        <v>4</v>
      </c>
      <c r="G5" s="14" t="s">
        <v>5</v>
      </c>
      <c r="H5" s="14" t="s">
        <v>6</v>
      </c>
      <c r="I5" s="14" t="s">
        <v>7</v>
      </c>
      <c r="J5" s="14" t="s">
        <v>8</v>
      </c>
      <c r="K5" s="14" t="s">
        <v>9</v>
      </c>
      <c r="L5" s="14" t="s">
        <v>10</v>
      </c>
      <c r="M5" s="14" t="s">
        <v>11</v>
      </c>
      <c r="N5" s="14" t="s">
        <v>12</v>
      </c>
      <c r="O5" s="14" t="s">
        <v>13</v>
      </c>
      <c r="P5" s="25" t="s">
        <v>47</v>
      </c>
      <c r="Q5" s="14" t="s">
        <v>14</v>
      </c>
      <c r="R5" s="14" t="s">
        <v>15</v>
      </c>
    </row>
    <row r="6" spans="2:18">
      <c r="B6" s="16"/>
      <c r="J6" s="17"/>
      <c r="K6" s="18">
        <v>1</v>
      </c>
      <c r="L6" s="23">
        <f>Tabla2249[[#This Row],[Valor de Compra (₡)]]/Tabla2249[[#This Row],[Tipo Cambio]]</f>
        <v>0</v>
      </c>
      <c r="M6" s="18">
        <v>0</v>
      </c>
      <c r="N6" s="19">
        <v>1</v>
      </c>
      <c r="O6" s="24">
        <f>(Tabla2249[[#This Row],[Valor de Compra (₡)]]/Tabla2249[[#This Row],[Vida Útil (Años)]])/12</f>
        <v>0</v>
      </c>
      <c r="P6" s="19">
        <v>0</v>
      </c>
      <c r="Q6" s="24">
        <f>Tabla2249[[#This Row],[Depreciación Mensual]]*Tabla2249[[#This Row],['# mes depreciado]]</f>
        <v>0</v>
      </c>
      <c r="R6" s="24">
        <f>Tabla2249[[#This Row],[Valor de Compra (₡)]]-Tabla2249[[#This Row],[Depreciación Acumulada]]</f>
        <v>0</v>
      </c>
    </row>
    <row r="7" spans="2:18">
      <c r="B7" s="16"/>
      <c r="J7" s="17"/>
      <c r="K7" s="18">
        <v>1</v>
      </c>
      <c r="L7" s="23">
        <f>Tabla2249[[#This Row],[Valor de Compra (₡)]]/Tabla2249[[#This Row],[Tipo Cambio]]</f>
        <v>0</v>
      </c>
      <c r="M7" s="18">
        <v>0</v>
      </c>
      <c r="N7" s="19">
        <v>1</v>
      </c>
      <c r="O7" s="24">
        <f>(Tabla2249[[#This Row],[Valor de Compra (₡)]]/Tabla2249[[#This Row],[Vida Útil (Años)]])/12</f>
        <v>0</v>
      </c>
      <c r="P7" s="19">
        <v>0</v>
      </c>
      <c r="Q7" s="24">
        <f>Tabla2249[[#This Row],[Depreciación Mensual]]*Tabla2249[[#This Row],['# mes depreciado]]</f>
        <v>0</v>
      </c>
      <c r="R7" s="24">
        <f>Tabla2249[[#This Row],[Valor de Compra (₡)]]-Tabla2249[[#This Row],[Depreciación Acumulada]]</f>
        <v>0</v>
      </c>
    </row>
    <row r="8" spans="2:18">
      <c r="B8" s="16"/>
      <c r="J8" s="17"/>
      <c r="K8" s="18">
        <v>1</v>
      </c>
      <c r="L8" s="23">
        <f>Tabla2249[[#This Row],[Valor de Compra (₡)]]/Tabla2249[[#This Row],[Tipo Cambio]]</f>
        <v>0</v>
      </c>
      <c r="M8" s="18">
        <v>0</v>
      </c>
      <c r="N8" s="19">
        <v>1</v>
      </c>
      <c r="O8" s="24">
        <f>(Tabla2249[[#This Row],[Valor de Compra (₡)]]/Tabla2249[[#This Row],[Vida Útil (Años)]])/12</f>
        <v>0</v>
      </c>
      <c r="P8" s="19">
        <v>0</v>
      </c>
      <c r="Q8" s="24">
        <f>Tabla2249[[#This Row],[Depreciación Mensual]]*Tabla2249[[#This Row],['# mes depreciado]]</f>
        <v>0</v>
      </c>
      <c r="R8" s="24">
        <f>Tabla2249[[#This Row],[Valor de Compra (₡)]]-Tabla2249[[#This Row],[Depreciación Acumulada]]</f>
        <v>0</v>
      </c>
    </row>
    <row r="9" spans="2:18">
      <c r="B9" s="16"/>
      <c r="J9" s="17"/>
      <c r="K9" s="18">
        <v>1</v>
      </c>
      <c r="L9" s="23">
        <f>Tabla2249[[#This Row],[Valor de Compra (₡)]]/Tabla2249[[#This Row],[Tipo Cambio]]</f>
        <v>0</v>
      </c>
      <c r="M9" s="18">
        <v>0</v>
      </c>
      <c r="N9" s="19">
        <v>1</v>
      </c>
      <c r="O9" s="24">
        <f>(Tabla2249[[#This Row],[Valor de Compra (₡)]]/Tabla2249[[#This Row],[Vida Útil (Años)]])/12</f>
        <v>0</v>
      </c>
      <c r="P9" s="19">
        <v>0</v>
      </c>
      <c r="Q9" s="24">
        <f>Tabla2249[[#This Row],[Depreciación Mensual]]*Tabla2249[[#This Row],['# mes depreciado]]</f>
        <v>0</v>
      </c>
      <c r="R9" s="24">
        <f>Tabla2249[[#This Row],[Valor de Compra (₡)]]-Tabla2249[[#This Row],[Depreciación Acumulada]]</f>
        <v>0</v>
      </c>
    </row>
    <row r="10" spans="2:18">
      <c r="B10" s="16"/>
      <c r="J10" s="17"/>
      <c r="K10" s="18">
        <v>1</v>
      </c>
      <c r="L10" s="23">
        <f>Tabla2249[[#This Row],[Valor de Compra (₡)]]/Tabla2249[[#This Row],[Tipo Cambio]]</f>
        <v>0</v>
      </c>
      <c r="M10" s="18">
        <v>0</v>
      </c>
      <c r="N10" s="19">
        <v>1</v>
      </c>
      <c r="O10" s="24">
        <f>(Tabla2249[[#This Row],[Valor de Compra (₡)]]/Tabla2249[[#This Row],[Vida Útil (Años)]])/12</f>
        <v>0</v>
      </c>
      <c r="P10" s="19">
        <v>0</v>
      </c>
      <c r="Q10" s="24">
        <f>Tabla2249[[#This Row],[Depreciación Mensual]]*Tabla2249[[#This Row],['# mes depreciado]]</f>
        <v>0</v>
      </c>
      <c r="R10" s="24">
        <f>Tabla2249[[#This Row],[Valor de Compra (₡)]]-Tabla2249[[#This Row],[Depreciación Acumulada]]</f>
        <v>0</v>
      </c>
    </row>
    <row r="11" spans="2:18">
      <c r="B11" s="16"/>
      <c r="J11" s="17"/>
      <c r="K11" s="18">
        <v>1</v>
      </c>
      <c r="L11" s="23">
        <f>Tabla2249[[#This Row],[Valor de Compra (₡)]]/Tabla2249[[#This Row],[Tipo Cambio]]</f>
        <v>0</v>
      </c>
      <c r="M11" s="18">
        <v>0</v>
      </c>
      <c r="N11" s="19">
        <v>1</v>
      </c>
      <c r="O11" s="24">
        <f>(Tabla2249[[#This Row],[Valor de Compra (₡)]]/Tabla2249[[#This Row],[Vida Útil (Años)]])/12</f>
        <v>0</v>
      </c>
      <c r="P11" s="19">
        <v>0</v>
      </c>
      <c r="Q11" s="24">
        <f>Tabla2249[[#This Row],[Depreciación Mensual]]*Tabla2249[[#This Row],['# mes depreciado]]</f>
        <v>0</v>
      </c>
      <c r="R11" s="24">
        <f>Tabla2249[[#This Row],[Valor de Compra (₡)]]-Tabla2249[[#This Row],[Depreciación Acumulada]]</f>
        <v>0</v>
      </c>
    </row>
    <row r="12" spans="2:18">
      <c r="B12" s="16"/>
      <c r="J12" s="17"/>
      <c r="K12" s="18">
        <v>1</v>
      </c>
      <c r="L12" s="23">
        <f>Tabla2249[[#This Row],[Valor de Compra (₡)]]/Tabla2249[[#This Row],[Tipo Cambio]]</f>
        <v>0</v>
      </c>
      <c r="M12" s="18">
        <v>0</v>
      </c>
      <c r="N12" s="19">
        <v>1</v>
      </c>
      <c r="O12" s="24">
        <f>(Tabla2249[[#This Row],[Valor de Compra (₡)]]/Tabla2249[[#This Row],[Vida Útil (Años)]])/12</f>
        <v>0</v>
      </c>
      <c r="P12" s="19">
        <v>0</v>
      </c>
      <c r="Q12" s="24">
        <f>Tabla2249[[#This Row],[Depreciación Mensual]]*Tabla2249[[#This Row],['# mes depreciado]]</f>
        <v>0</v>
      </c>
      <c r="R12" s="24">
        <f>Tabla2249[[#This Row],[Valor de Compra (₡)]]-Tabla2249[[#This Row],[Depreciación Acumulada]]</f>
        <v>0</v>
      </c>
    </row>
    <row r="13" spans="2:18">
      <c r="B13" s="16"/>
      <c r="J13" s="17"/>
      <c r="K13" s="18">
        <v>1</v>
      </c>
      <c r="L13" s="23">
        <f>Tabla2249[[#This Row],[Valor de Compra (₡)]]/Tabla2249[[#This Row],[Tipo Cambio]]</f>
        <v>0</v>
      </c>
      <c r="M13" s="18">
        <v>0</v>
      </c>
      <c r="N13" s="19">
        <v>1</v>
      </c>
      <c r="O13" s="24">
        <f>(Tabla2249[[#This Row],[Valor de Compra (₡)]]/Tabla2249[[#This Row],[Vida Útil (Años)]])/12</f>
        <v>0</v>
      </c>
      <c r="P13" s="19">
        <v>0</v>
      </c>
      <c r="Q13" s="24">
        <f>Tabla2249[[#This Row],[Depreciación Mensual]]*Tabla2249[[#This Row],['# mes depreciado]]</f>
        <v>0</v>
      </c>
      <c r="R13" s="24">
        <f>Tabla2249[[#This Row],[Valor de Compra (₡)]]-Tabla2249[[#This Row],[Depreciación Acumulada]]</f>
        <v>0</v>
      </c>
    </row>
    <row r="14" spans="2:18">
      <c r="B14" s="16"/>
      <c r="J14" s="17"/>
      <c r="K14" s="18">
        <v>1</v>
      </c>
      <c r="L14" s="23">
        <f>Tabla2249[[#This Row],[Valor de Compra (₡)]]/Tabla2249[[#This Row],[Tipo Cambio]]</f>
        <v>0</v>
      </c>
      <c r="M14" s="18">
        <v>0</v>
      </c>
      <c r="N14" s="19">
        <v>1</v>
      </c>
      <c r="O14" s="24">
        <f>(Tabla2249[[#This Row],[Valor de Compra (₡)]]/Tabla2249[[#This Row],[Vida Útil (Años)]])/12</f>
        <v>0</v>
      </c>
      <c r="P14" s="19">
        <v>0</v>
      </c>
      <c r="Q14" s="24">
        <f>Tabla2249[[#This Row],[Depreciación Mensual]]*Tabla2249[[#This Row],['# mes depreciado]]</f>
        <v>0</v>
      </c>
      <c r="R14" s="24">
        <f>Tabla2249[[#This Row],[Valor de Compra (₡)]]-Tabla2249[[#This Row],[Depreciación Acumulada]]</f>
        <v>0</v>
      </c>
    </row>
    <row r="15" spans="2:18">
      <c r="B15" s="16"/>
      <c r="J15" s="17"/>
      <c r="K15" s="18">
        <v>1</v>
      </c>
      <c r="L15" s="23">
        <f>Tabla2249[[#This Row],[Valor de Compra (₡)]]/Tabla2249[[#This Row],[Tipo Cambio]]</f>
        <v>0</v>
      </c>
      <c r="M15" s="18">
        <v>0</v>
      </c>
      <c r="N15" s="19">
        <v>1</v>
      </c>
      <c r="O15" s="24">
        <f>(Tabla2249[[#This Row],[Valor de Compra (₡)]]/Tabla2249[[#This Row],[Vida Útil (Años)]])/12</f>
        <v>0</v>
      </c>
      <c r="P15" s="19">
        <v>0</v>
      </c>
      <c r="Q15" s="24">
        <f>Tabla2249[[#This Row],[Depreciación Mensual]]*Tabla2249[[#This Row],['# mes depreciado]]</f>
        <v>0</v>
      </c>
      <c r="R15" s="24">
        <f>Tabla2249[[#This Row],[Valor de Compra (₡)]]-Tabla2249[[#This Row],[Depreciación Acumulada]]</f>
        <v>0</v>
      </c>
    </row>
    <row r="16" spans="2:18">
      <c r="B16" s="16"/>
      <c r="J16" s="17"/>
      <c r="K16" s="18">
        <v>1</v>
      </c>
      <c r="L16" s="23">
        <f>Tabla2249[[#This Row],[Valor de Compra (₡)]]/Tabla2249[[#This Row],[Tipo Cambio]]</f>
        <v>0</v>
      </c>
      <c r="M16" s="18">
        <v>0</v>
      </c>
      <c r="N16" s="19">
        <v>1</v>
      </c>
      <c r="O16" s="24">
        <f>(Tabla2249[[#This Row],[Valor de Compra (₡)]]/Tabla2249[[#This Row],[Vida Útil (Años)]])/12</f>
        <v>0</v>
      </c>
      <c r="P16" s="19">
        <v>0</v>
      </c>
      <c r="Q16" s="24">
        <f>Tabla2249[[#This Row],[Depreciación Mensual]]*Tabla2249[[#This Row],['# mes depreciado]]</f>
        <v>0</v>
      </c>
      <c r="R16" s="24">
        <f>Tabla2249[[#This Row],[Valor de Compra (₡)]]-Tabla2249[[#This Row],[Depreciación Acumulada]]</f>
        <v>0</v>
      </c>
    </row>
    <row r="17" spans="2:18">
      <c r="B17" s="16"/>
      <c r="J17" s="17"/>
      <c r="K17" s="18">
        <v>1</v>
      </c>
      <c r="L17" s="23">
        <f>Tabla2249[[#This Row],[Valor de Compra (₡)]]/Tabla2249[[#This Row],[Tipo Cambio]]</f>
        <v>0</v>
      </c>
      <c r="M17" s="18">
        <v>0</v>
      </c>
      <c r="N17" s="19">
        <v>1</v>
      </c>
      <c r="O17" s="24">
        <f>(Tabla2249[[#This Row],[Valor de Compra (₡)]]/Tabla2249[[#This Row],[Vida Útil (Años)]])/12</f>
        <v>0</v>
      </c>
      <c r="P17" s="19">
        <v>0</v>
      </c>
      <c r="Q17" s="24">
        <f>Tabla2249[[#This Row],[Depreciación Mensual]]*Tabla2249[[#This Row],['# mes depreciado]]</f>
        <v>0</v>
      </c>
      <c r="R17" s="24">
        <f>Tabla2249[[#This Row],[Valor de Compra (₡)]]-Tabla2249[[#This Row],[Depreciación Acumulada]]</f>
        <v>0</v>
      </c>
    </row>
    <row r="18" spans="2:18">
      <c r="B18" s="16"/>
      <c r="J18" s="17"/>
      <c r="K18" s="18">
        <v>1</v>
      </c>
      <c r="L18" s="23">
        <f>Tabla2249[[#This Row],[Valor de Compra (₡)]]/Tabla2249[[#This Row],[Tipo Cambio]]</f>
        <v>0</v>
      </c>
      <c r="M18" s="18">
        <v>0</v>
      </c>
      <c r="N18" s="19">
        <v>1</v>
      </c>
      <c r="O18" s="24">
        <f>(Tabla2249[[#This Row],[Valor de Compra (₡)]]/Tabla2249[[#This Row],[Vida Útil (Años)]])/12</f>
        <v>0</v>
      </c>
      <c r="P18" s="19">
        <v>0</v>
      </c>
      <c r="Q18" s="24">
        <f>Tabla2249[[#This Row],[Depreciación Mensual]]*Tabla2249[[#This Row],['# mes depreciado]]</f>
        <v>0</v>
      </c>
      <c r="R18" s="24">
        <f>Tabla2249[[#This Row],[Valor de Compra (₡)]]-Tabla2249[[#This Row],[Depreciación Acumulada]]</f>
        <v>0</v>
      </c>
    </row>
    <row r="19" spans="2:18">
      <c r="B19" s="16"/>
      <c r="J19" s="17"/>
      <c r="K19" s="18">
        <v>1</v>
      </c>
      <c r="L19" s="23">
        <f>Tabla2249[[#This Row],[Valor de Compra (₡)]]/Tabla2249[[#This Row],[Tipo Cambio]]</f>
        <v>0</v>
      </c>
      <c r="M19" s="18">
        <v>0</v>
      </c>
      <c r="N19" s="19">
        <v>1</v>
      </c>
      <c r="O19" s="24">
        <f>(Tabla2249[[#This Row],[Valor de Compra (₡)]]/Tabla2249[[#This Row],[Vida Útil (Años)]])/12</f>
        <v>0</v>
      </c>
      <c r="P19" s="19">
        <v>0</v>
      </c>
      <c r="Q19" s="24">
        <f>Tabla2249[[#This Row],[Depreciación Mensual]]*Tabla2249[[#This Row],['# mes depreciado]]</f>
        <v>0</v>
      </c>
      <c r="R19" s="24">
        <f>Tabla2249[[#This Row],[Valor de Compra (₡)]]-Tabla2249[[#This Row],[Depreciación Acumulada]]</f>
        <v>0</v>
      </c>
    </row>
    <row r="20" spans="2:18">
      <c r="B20" s="16"/>
      <c r="J20" s="17"/>
      <c r="K20" s="18">
        <v>1</v>
      </c>
      <c r="L20" s="23">
        <f>Tabla2249[[#This Row],[Valor de Compra (₡)]]/Tabla2249[[#This Row],[Tipo Cambio]]</f>
        <v>0</v>
      </c>
      <c r="M20" s="18">
        <v>0</v>
      </c>
      <c r="N20" s="19">
        <v>1</v>
      </c>
      <c r="O20" s="24">
        <f>(Tabla2249[[#This Row],[Valor de Compra (₡)]]/Tabla2249[[#This Row],[Vida Útil (Años)]])/12</f>
        <v>0</v>
      </c>
      <c r="P20" s="19">
        <v>0</v>
      </c>
      <c r="Q20" s="24">
        <f>Tabla2249[[#This Row],[Depreciación Mensual]]*Tabla2249[[#This Row],['# mes depreciado]]</f>
        <v>0</v>
      </c>
      <c r="R20" s="24">
        <f>Tabla2249[[#This Row],[Valor de Compra (₡)]]-Tabla2249[[#This Row],[Depreciación Acumulada]]</f>
        <v>0</v>
      </c>
    </row>
    <row r="21" spans="2:18">
      <c r="B21" s="16"/>
      <c r="J21" s="17"/>
      <c r="K21" s="18">
        <v>1</v>
      </c>
      <c r="L21" s="23">
        <f>Tabla2249[[#This Row],[Valor de Compra (₡)]]/Tabla2249[[#This Row],[Tipo Cambio]]</f>
        <v>0</v>
      </c>
      <c r="M21" s="18">
        <v>0</v>
      </c>
      <c r="N21" s="19">
        <v>1</v>
      </c>
      <c r="O21" s="24">
        <f>(Tabla2249[[#This Row],[Valor de Compra (₡)]]/Tabla2249[[#This Row],[Vida Útil (Años)]])/12</f>
        <v>0</v>
      </c>
      <c r="P21" s="19">
        <v>0</v>
      </c>
      <c r="Q21" s="24">
        <f>Tabla2249[[#This Row],[Depreciación Mensual]]*Tabla2249[[#This Row],['# mes depreciado]]</f>
        <v>0</v>
      </c>
      <c r="R21" s="24">
        <f>Tabla2249[[#This Row],[Valor de Compra (₡)]]-Tabla2249[[#This Row],[Depreciación Acumulada]]</f>
        <v>0</v>
      </c>
    </row>
    <row r="22" spans="2:18">
      <c r="B22" s="16"/>
      <c r="J22" s="17"/>
      <c r="K22" s="18">
        <v>1</v>
      </c>
      <c r="L22" s="23">
        <f>Tabla2249[[#This Row],[Valor de Compra (₡)]]/Tabla2249[[#This Row],[Tipo Cambio]]</f>
        <v>0</v>
      </c>
      <c r="M22" s="18">
        <v>0</v>
      </c>
      <c r="N22" s="19">
        <v>1</v>
      </c>
      <c r="O22" s="24">
        <f>(Tabla2249[[#This Row],[Valor de Compra (₡)]]/Tabla2249[[#This Row],[Vida Útil (Años)]])/12</f>
        <v>0</v>
      </c>
      <c r="P22" s="19">
        <v>0</v>
      </c>
      <c r="Q22" s="24">
        <f>Tabla2249[[#This Row],[Depreciación Mensual]]*Tabla2249[[#This Row],['# mes depreciado]]</f>
        <v>0</v>
      </c>
      <c r="R22" s="24">
        <f>Tabla2249[[#This Row],[Valor de Compra (₡)]]-Tabla2249[[#This Row],[Depreciación Acumulada]]</f>
        <v>0</v>
      </c>
    </row>
    <row r="23" spans="2:18">
      <c r="B23" s="16"/>
      <c r="J23" s="17"/>
      <c r="K23" s="18">
        <v>1</v>
      </c>
      <c r="L23" s="23">
        <f>Tabla2249[[#This Row],[Valor de Compra (₡)]]/Tabla2249[[#This Row],[Tipo Cambio]]</f>
        <v>0</v>
      </c>
      <c r="M23" s="18">
        <v>0</v>
      </c>
      <c r="N23" s="19">
        <v>1</v>
      </c>
      <c r="O23" s="24">
        <f>(Tabla2249[[#This Row],[Valor de Compra (₡)]]/Tabla2249[[#This Row],[Vida Útil (Años)]])/12</f>
        <v>0</v>
      </c>
      <c r="P23" s="19">
        <v>0</v>
      </c>
      <c r="Q23" s="24">
        <f>Tabla2249[[#This Row],[Depreciación Mensual]]*Tabla2249[[#This Row],['# mes depreciado]]</f>
        <v>0</v>
      </c>
      <c r="R23" s="24">
        <f>Tabla2249[[#This Row],[Valor de Compra (₡)]]-Tabla2249[[#This Row],[Depreciación Acumulada]]</f>
        <v>0</v>
      </c>
    </row>
    <row r="24" spans="2:18">
      <c r="B24" s="16"/>
      <c r="J24" s="17"/>
      <c r="K24" s="18">
        <v>1</v>
      </c>
      <c r="L24" s="23">
        <f>Tabla2249[[#This Row],[Valor de Compra (₡)]]/Tabla2249[[#This Row],[Tipo Cambio]]</f>
        <v>0</v>
      </c>
      <c r="M24" s="18">
        <v>0</v>
      </c>
      <c r="N24" s="19">
        <v>1</v>
      </c>
      <c r="O24" s="24">
        <f>(Tabla2249[[#This Row],[Valor de Compra (₡)]]/Tabla2249[[#This Row],[Vida Útil (Años)]])/12</f>
        <v>0</v>
      </c>
      <c r="P24" s="19">
        <v>0</v>
      </c>
      <c r="Q24" s="24">
        <f>Tabla2249[[#This Row],[Depreciación Mensual]]*Tabla2249[[#This Row],['# mes depreciado]]</f>
        <v>0</v>
      </c>
      <c r="R24" s="24">
        <f>Tabla2249[[#This Row],[Valor de Compra (₡)]]-Tabla2249[[#This Row],[Depreciación Acumulada]]</f>
        <v>0</v>
      </c>
    </row>
    <row r="25" spans="2:18">
      <c r="B25" s="16"/>
      <c r="J25" s="17"/>
      <c r="K25" s="18">
        <v>1</v>
      </c>
      <c r="L25" s="23">
        <f>Tabla2249[[#This Row],[Valor de Compra (₡)]]/Tabla2249[[#This Row],[Tipo Cambio]]</f>
        <v>0</v>
      </c>
      <c r="M25" s="18">
        <v>0</v>
      </c>
      <c r="N25" s="19">
        <v>1</v>
      </c>
      <c r="O25" s="24">
        <f>(Tabla2249[[#This Row],[Valor de Compra (₡)]]/Tabla2249[[#This Row],[Vida Útil (Años)]])/12</f>
        <v>0</v>
      </c>
      <c r="P25" s="19">
        <v>0</v>
      </c>
      <c r="Q25" s="24">
        <f>Tabla2249[[#This Row],[Depreciación Mensual]]*Tabla2249[[#This Row],['# mes depreciado]]</f>
        <v>0</v>
      </c>
      <c r="R25" s="24">
        <f>Tabla2249[[#This Row],[Valor de Compra (₡)]]-Tabla2249[[#This Row],[Depreciación Acumulada]]</f>
        <v>0</v>
      </c>
    </row>
    <row r="26" spans="2:18">
      <c r="B26" s="16"/>
      <c r="J26" s="17"/>
      <c r="K26" s="18">
        <v>1</v>
      </c>
      <c r="L26" s="23">
        <f>Tabla2249[[#This Row],[Valor de Compra (₡)]]/Tabla2249[[#This Row],[Tipo Cambio]]</f>
        <v>0</v>
      </c>
      <c r="M26" s="18">
        <v>0</v>
      </c>
      <c r="N26" s="19">
        <v>1</v>
      </c>
      <c r="O26" s="24">
        <f>(Tabla2249[[#This Row],[Valor de Compra (₡)]]/Tabla2249[[#This Row],[Vida Útil (Años)]])/12</f>
        <v>0</v>
      </c>
      <c r="P26" s="19">
        <v>0</v>
      </c>
      <c r="Q26" s="24">
        <f>Tabla2249[[#This Row],[Depreciación Mensual]]*Tabla2249[[#This Row],['# mes depreciado]]</f>
        <v>0</v>
      </c>
      <c r="R26" s="24">
        <f>Tabla2249[[#This Row],[Valor de Compra (₡)]]-Tabla2249[[#This Row],[Depreciación Acumulada]]</f>
        <v>0</v>
      </c>
    </row>
    <row r="27" spans="2:18">
      <c r="B27" s="16"/>
      <c r="J27" s="17"/>
      <c r="K27" s="18">
        <v>1</v>
      </c>
      <c r="L27" s="23">
        <f>Tabla2249[[#This Row],[Valor de Compra (₡)]]/Tabla2249[[#This Row],[Tipo Cambio]]</f>
        <v>0</v>
      </c>
      <c r="M27" s="18">
        <v>0</v>
      </c>
      <c r="N27" s="19">
        <v>1</v>
      </c>
      <c r="O27" s="24">
        <f>(Tabla2249[[#This Row],[Valor de Compra (₡)]]/Tabla2249[[#This Row],[Vida Útil (Años)]])/12</f>
        <v>0</v>
      </c>
      <c r="P27" s="19">
        <v>0</v>
      </c>
      <c r="Q27" s="24">
        <f>Tabla2249[[#This Row],[Depreciación Mensual]]*Tabla2249[[#This Row],['# mes depreciado]]</f>
        <v>0</v>
      </c>
      <c r="R27" s="24">
        <f>Tabla2249[[#This Row],[Valor de Compra (₡)]]-Tabla2249[[#This Row],[Depreciación Acumulada]]</f>
        <v>0</v>
      </c>
    </row>
    <row r="28" spans="2:18">
      <c r="B28" s="16"/>
      <c r="J28" s="17"/>
      <c r="K28" s="18">
        <v>1</v>
      </c>
      <c r="L28" s="23">
        <f>Tabla2249[[#This Row],[Valor de Compra (₡)]]/Tabla2249[[#This Row],[Tipo Cambio]]</f>
        <v>0</v>
      </c>
      <c r="M28" s="18">
        <v>0</v>
      </c>
      <c r="N28" s="19">
        <v>1</v>
      </c>
      <c r="O28" s="24">
        <f>(Tabla2249[[#This Row],[Valor de Compra (₡)]]/Tabla2249[[#This Row],[Vida Útil (Años)]])/12</f>
        <v>0</v>
      </c>
      <c r="P28" s="19">
        <v>0</v>
      </c>
      <c r="Q28" s="24">
        <f>Tabla2249[[#This Row],[Depreciación Mensual]]*Tabla2249[[#This Row],['# mes depreciado]]</f>
        <v>0</v>
      </c>
      <c r="R28" s="24">
        <f>Tabla2249[[#This Row],[Valor de Compra (₡)]]-Tabla2249[[#This Row],[Depreciación Acumulada]]</f>
        <v>0</v>
      </c>
    </row>
    <row r="29" spans="2:18">
      <c r="B29" s="16"/>
      <c r="J29" s="17"/>
      <c r="K29" s="18">
        <v>1</v>
      </c>
      <c r="L29" s="23">
        <f>Tabla2249[[#This Row],[Valor de Compra (₡)]]/Tabla2249[[#This Row],[Tipo Cambio]]</f>
        <v>0</v>
      </c>
      <c r="M29" s="18">
        <v>0</v>
      </c>
      <c r="N29" s="19">
        <v>1</v>
      </c>
      <c r="O29" s="24">
        <f>(Tabla2249[[#This Row],[Valor de Compra (₡)]]/Tabla2249[[#This Row],[Vida Útil (Años)]])/12</f>
        <v>0</v>
      </c>
      <c r="P29" s="19">
        <v>0</v>
      </c>
      <c r="Q29" s="24">
        <f>Tabla2249[[#This Row],[Depreciación Mensual]]*Tabla2249[[#This Row],['# mes depreciado]]</f>
        <v>0</v>
      </c>
      <c r="R29" s="24">
        <f>Tabla2249[[#This Row],[Valor de Compra (₡)]]-Tabla2249[[#This Row],[Depreciación Acumulada]]</f>
        <v>0</v>
      </c>
    </row>
    <row r="30" spans="2:18">
      <c r="B30" s="16"/>
      <c r="J30" s="17"/>
      <c r="K30" s="18">
        <v>1</v>
      </c>
      <c r="L30" s="23">
        <f>Tabla2249[[#This Row],[Valor de Compra (₡)]]/Tabla2249[[#This Row],[Tipo Cambio]]</f>
        <v>0</v>
      </c>
      <c r="M30" s="18">
        <v>0</v>
      </c>
      <c r="N30" s="19">
        <v>1</v>
      </c>
      <c r="O30" s="24">
        <f>(Tabla2249[[#This Row],[Valor de Compra (₡)]]/Tabla2249[[#This Row],[Vida Útil (Años)]])/12</f>
        <v>0</v>
      </c>
      <c r="P30" s="19">
        <v>0</v>
      </c>
      <c r="Q30" s="24">
        <f>Tabla2249[[#This Row],[Depreciación Mensual]]*Tabla2249[[#This Row],['# mes depreciado]]</f>
        <v>0</v>
      </c>
      <c r="R30" s="24">
        <f>Tabla2249[[#This Row],[Valor de Compra (₡)]]-Tabla2249[[#This Row],[Depreciación Acumulada]]</f>
        <v>0</v>
      </c>
    </row>
    <row r="32" spans="2:18" ht="32" customHeight="1" thickBot="1">
      <c r="B32" s="48" t="s">
        <v>16</v>
      </c>
      <c r="C32" s="48"/>
      <c r="D32" s="48"/>
      <c r="E32" s="48"/>
      <c r="F32" s="48"/>
      <c r="G32" s="48"/>
      <c r="H32" s="48"/>
      <c r="I32" s="48"/>
      <c r="J32" s="48"/>
      <c r="K32" s="48"/>
      <c r="L32" s="20">
        <f>SUM(Tabla2249[Valor de Compra ($)])</f>
        <v>0</v>
      </c>
      <c r="M32" s="21">
        <f>SUM(Tabla2249[Valor de Compra (₡)])</f>
        <v>0</v>
      </c>
      <c r="N32" s="22"/>
      <c r="O32" s="21">
        <f>SUM(Tabla2249[Depreciación Mensual])</f>
        <v>0</v>
      </c>
      <c r="P32" s="21"/>
      <c r="Q32" s="21">
        <f>SUM(Tabla2249[Depreciación Acumulada])</f>
        <v>0</v>
      </c>
      <c r="R32" s="21">
        <f>SUM(Tabla2249[Valor en Libros])</f>
        <v>0</v>
      </c>
    </row>
    <row r="33" ht="17" thickTop="1"/>
  </sheetData>
  <sheetProtection algorithmName="SHA-512" hashValue="OsPzvkc4tS+5sJoznzhq4RqnbHuc68HsDijYl0igCjtYQU/Q4qY6jJcdTSNPhesUwPTYTCMRCyegzJiz5c3Gsw==" saltValue="3mKhMxPFVTpq8ssQysnlFQ==" spinCount="100000" sheet="1"/>
  <mergeCells count="1">
    <mergeCell ref="B32:K32"/>
  </mergeCells>
  <pageMargins left="0.7" right="0.7" top="0.75" bottom="0.75" header="0.3" footer="0.3"/>
  <legacy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D81C16C-6ED0-6C49-AB3F-6046AC335626}">
          <x14:formula1>
            <xm:f>Instrucciones!$B$29:$B$48</xm:f>
          </x14:formula1>
          <xm:sqref>C6:C30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Instrucciones</vt:lpstr>
      <vt:lpstr>Resumen</vt:lpstr>
      <vt:lpstr>Edificio y Vehiculos</vt:lpstr>
      <vt:lpstr>Equipo Computo</vt:lpstr>
      <vt:lpstr>Maq. y Equipo </vt:lpstr>
      <vt:lpstr>Mob. Y Equio Oficina</vt:lpstr>
      <vt:lpstr>Intangible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Piedra</dc:creator>
  <cp:lastModifiedBy>Miguel Piedra</cp:lastModifiedBy>
  <dcterms:created xsi:type="dcterms:W3CDTF">2025-10-30T22:08:14Z</dcterms:created>
  <dcterms:modified xsi:type="dcterms:W3CDTF">2025-11-14T16:12:35Z</dcterms:modified>
</cp:coreProperties>
</file>